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mc:AlternateContent xmlns:mc="http://schemas.openxmlformats.org/markup-compatibility/2006">
    <mc:Choice Requires="x15">
      <x15ac:absPath xmlns:x15ac="http://schemas.microsoft.com/office/spreadsheetml/2010/11/ac" url="C:\Users\twold\Desktop\"/>
    </mc:Choice>
  </mc:AlternateContent>
  <xr:revisionPtr revIDLastSave="0" documentId="8_{B5C12B7F-7431-491E-9076-428367863423}" xr6:coauthVersionLast="43" xr6:coauthVersionMax="43" xr10:uidLastSave="{00000000-0000-0000-0000-000000000000}"/>
  <bookViews>
    <workbookView xWindow="-93" yWindow="-93" windowWidth="25786" windowHeight="13986" tabRatio="670" xr2:uid="{00000000-000D-0000-FFFF-FFFF00000000}"/>
  </bookViews>
  <sheets>
    <sheet name="Project Startup Sheet" sheetId="65" r:id="rId1"/>
    <sheet name="DRAINAGE AREA 1 FP SYSTEM CALCS" sheetId="45" r:id="rId2"/>
    <sheet name="DA 2" sheetId="76" r:id="rId3"/>
    <sheet name="DA 3" sheetId="77" r:id="rId4"/>
    <sheet name="DA 4" sheetId="78" r:id="rId5"/>
    <sheet name="DA 5" sheetId="82" r:id="rId6"/>
    <sheet name="DA 6" sheetId="80" r:id="rId7"/>
    <sheet name="DA 7" sheetId="81" r:id="rId8"/>
    <sheet name="DA 8" sheetId="79" r:id="rId9"/>
  </sheets>
  <definedNames>
    <definedName name="_xlnm.Print_Area" localSheetId="2">'DA 2'!$A$1:$L$100</definedName>
    <definedName name="_xlnm.Print_Area" localSheetId="3">'DA 3'!$A$1:$L$100</definedName>
    <definedName name="_xlnm.Print_Area" localSheetId="4">'DA 4'!$A$1:$L$100</definedName>
    <definedName name="_xlnm.Print_Area" localSheetId="5">'DA 5'!$A$1:$L$100</definedName>
    <definedName name="_xlnm.Print_Area" localSheetId="6">'DA 6'!$A$1:$L$100</definedName>
    <definedName name="_xlnm.Print_Area" localSheetId="7">'DA 7'!$A$1:$L$100</definedName>
    <definedName name="_xlnm.Print_Area" localSheetId="8">'DA 8'!$A$1:$L$100</definedName>
    <definedName name="_xlnm.Print_Area" localSheetId="1">'DRAINAGE AREA 1 FP SYSTEM CALCS'!$A$1:$L$100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 i="79" l="1"/>
  <c r="G6" i="79"/>
  <c r="G7" i="79"/>
  <c r="G8" i="79"/>
  <c r="G9" i="79"/>
  <c r="G10" i="79"/>
  <c r="G11" i="79"/>
  <c r="G12" i="79"/>
  <c r="G14" i="45" l="1"/>
  <c r="H46" i="45" s="1"/>
  <c r="F23" i="79"/>
  <c r="G14" i="79"/>
  <c r="H46" i="79" s="1"/>
  <c r="F46" i="79" s="1"/>
  <c r="G13" i="79"/>
  <c r="F20" i="79" s="1"/>
  <c r="F25" i="79"/>
  <c r="F35" i="79" s="1"/>
  <c r="F24" i="79"/>
  <c r="F26" i="79"/>
  <c r="F36" i="79" s="1"/>
  <c r="F23" i="81"/>
  <c r="G14" i="81"/>
  <c r="H46" i="81" s="1"/>
  <c r="F46" i="81" s="1"/>
  <c r="G13" i="81"/>
  <c r="F20" i="81" s="1"/>
  <c r="G12" i="81"/>
  <c r="F25" i="81" s="1"/>
  <c r="F35" i="81" s="1"/>
  <c r="G11" i="81"/>
  <c r="F24" i="81" s="1"/>
  <c r="G10" i="81"/>
  <c r="G9" i="81"/>
  <c r="F26" i="81" s="1"/>
  <c r="F36" i="81" s="1"/>
  <c r="G8" i="81"/>
  <c r="G7" i="81"/>
  <c r="G6" i="81"/>
  <c r="G5" i="81"/>
  <c r="F23" i="80"/>
  <c r="G14" i="80"/>
  <c r="H46" i="80" s="1"/>
  <c r="F46" i="80" s="1"/>
  <c r="G13" i="80"/>
  <c r="F20" i="80" s="1"/>
  <c r="G12" i="80"/>
  <c r="F25" i="80" s="1"/>
  <c r="F35" i="80" s="1"/>
  <c r="G11" i="80"/>
  <c r="F24" i="80" s="1"/>
  <c r="F33" i="80" s="1"/>
  <c r="G10" i="80"/>
  <c r="G9" i="80"/>
  <c r="F26" i="80" s="1"/>
  <c r="F36" i="80" s="1"/>
  <c r="G8" i="80"/>
  <c r="G7" i="80"/>
  <c r="G6" i="80"/>
  <c r="G5" i="80"/>
  <c r="G14" i="82"/>
  <c r="H46" i="82" s="1"/>
  <c r="F46" i="82" s="1"/>
  <c r="F23" i="82"/>
  <c r="F23" i="76"/>
  <c r="F34" i="76" s="1"/>
  <c r="G13" i="82"/>
  <c r="F20" i="82" s="1"/>
  <c r="G12" i="82"/>
  <c r="F25" i="82" s="1"/>
  <c r="G11" i="82"/>
  <c r="F24" i="82" s="1"/>
  <c r="G10" i="82"/>
  <c r="G9" i="82"/>
  <c r="F26" i="82" s="1"/>
  <c r="F36" i="82" s="1"/>
  <c r="G8" i="82"/>
  <c r="G7" i="82"/>
  <c r="G6" i="82"/>
  <c r="G5" i="82"/>
  <c r="G5" i="45"/>
  <c r="H81" i="82"/>
  <c r="K81" i="82" s="1"/>
  <c r="H77" i="82"/>
  <c r="K77" i="82" s="1"/>
  <c r="H75" i="82"/>
  <c r="H73" i="82" s="1"/>
  <c r="H56" i="82"/>
  <c r="H54" i="82"/>
  <c r="H55" i="82" s="1"/>
  <c r="H81" i="81"/>
  <c r="K81" i="81" s="1"/>
  <c r="H77" i="81"/>
  <c r="K77" i="81" s="1"/>
  <c r="H75" i="81"/>
  <c r="K75" i="81" s="1"/>
  <c r="H56" i="81"/>
  <c r="H54" i="81"/>
  <c r="H55" i="81" s="1"/>
  <c r="K81" i="80"/>
  <c r="H81" i="80"/>
  <c r="H77" i="80"/>
  <c r="K77" i="80" s="1"/>
  <c r="H75" i="80"/>
  <c r="H56" i="80"/>
  <c r="H54" i="80"/>
  <c r="H55" i="80" s="1"/>
  <c r="H81" i="79"/>
  <c r="K81" i="79" s="1"/>
  <c r="H77" i="79"/>
  <c r="K77" i="79" s="1"/>
  <c r="H75" i="79"/>
  <c r="H56" i="79"/>
  <c r="H54" i="79"/>
  <c r="H55" i="79" s="1"/>
  <c r="F23" i="78"/>
  <c r="G14" i="78"/>
  <c r="H46" i="78" s="1"/>
  <c r="F46" i="78" s="1"/>
  <c r="G13" i="78"/>
  <c r="F20" i="78" s="1"/>
  <c r="G12" i="78"/>
  <c r="F25" i="78" s="1"/>
  <c r="F35" i="78" s="1"/>
  <c r="G11" i="78"/>
  <c r="F24" i="78" s="1"/>
  <c r="H62" i="78" s="1"/>
  <c r="G10" i="78"/>
  <c r="G9" i="78"/>
  <c r="F26" i="78" s="1"/>
  <c r="F36" i="78" s="1"/>
  <c r="G8" i="78"/>
  <c r="G7" i="78"/>
  <c r="G6" i="78"/>
  <c r="G5" i="78"/>
  <c r="H81" i="78"/>
  <c r="K81" i="78" s="1"/>
  <c r="H77" i="78"/>
  <c r="K77" i="78" s="1"/>
  <c r="H75" i="78"/>
  <c r="H56" i="78"/>
  <c r="H55" i="78"/>
  <c r="H54" i="78"/>
  <c r="F23" i="77"/>
  <c r="G14" i="77"/>
  <c r="G13" i="77"/>
  <c r="F20" i="77" s="1"/>
  <c r="G12" i="77"/>
  <c r="F25" i="77" s="1"/>
  <c r="F35" i="77" s="1"/>
  <c r="G11" i="77"/>
  <c r="F24" i="77" s="1"/>
  <c r="G10" i="77"/>
  <c r="G9" i="77"/>
  <c r="F26" i="77" s="1"/>
  <c r="F36" i="77" s="1"/>
  <c r="G8" i="77"/>
  <c r="G7" i="77"/>
  <c r="G6" i="77"/>
  <c r="G5" i="77"/>
  <c r="O33" i="65"/>
  <c r="N33" i="65"/>
  <c r="M33" i="65"/>
  <c r="K33" i="65"/>
  <c r="J33" i="65"/>
  <c r="I33" i="65"/>
  <c r="H33" i="65"/>
  <c r="F33" i="65"/>
  <c r="H81" i="77"/>
  <c r="K81" i="77" s="1"/>
  <c r="H77" i="77"/>
  <c r="H75" i="77"/>
  <c r="K75" i="77" s="1"/>
  <c r="H56" i="77"/>
  <c r="H54" i="77"/>
  <c r="H55" i="77" s="1"/>
  <c r="H77" i="45"/>
  <c r="H75" i="45"/>
  <c r="G14" i="76"/>
  <c r="H46" i="76" s="1"/>
  <c r="G13" i="76"/>
  <c r="F20" i="76" s="1"/>
  <c r="G12" i="76"/>
  <c r="F25" i="76" s="1"/>
  <c r="F35" i="76" s="1"/>
  <c r="G11" i="76"/>
  <c r="F24" i="76" s="1"/>
  <c r="G10" i="76"/>
  <c r="G9" i="76"/>
  <c r="F26" i="76" s="1"/>
  <c r="F36" i="76" s="1"/>
  <c r="G8" i="76"/>
  <c r="G7" i="76"/>
  <c r="G6" i="76"/>
  <c r="G5" i="76"/>
  <c r="H77" i="76"/>
  <c r="K77" i="76" s="1"/>
  <c r="H75" i="76"/>
  <c r="H73" i="76" s="1"/>
  <c r="H56" i="76"/>
  <c r="H55" i="76"/>
  <c r="H54" i="76"/>
  <c r="H73" i="77" l="1"/>
  <c r="K75" i="82"/>
  <c r="F46" i="76"/>
  <c r="H73" i="78"/>
  <c r="H73" i="79"/>
  <c r="H73" i="80"/>
  <c r="K75" i="78"/>
  <c r="K75" i="79"/>
  <c r="K75" i="80"/>
  <c r="F46" i="45"/>
  <c r="G15" i="79"/>
  <c r="F22" i="79" s="1"/>
  <c r="F32" i="79" s="1"/>
  <c r="G15" i="81"/>
  <c r="F22" i="81" s="1"/>
  <c r="F32" i="81" s="1"/>
  <c r="G15" i="80"/>
  <c r="F22" i="80" s="1"/>
  <c r="F32" i="80" s="1"/>
  <c r="F35" i="82"/>
  <c r="H62" i="82"/>
  <c r="G15" i="82"/>
  <c r="F22" i="82" s="1"/>
  <c r="F32" i="82" s="1"/>
  <c r="F33" i="82"/>
  <c r="F34" i="82"/>
  <c r="H62" i="81"/>
  <c r="F33" i="81"/>
  <c r="H73" i="81"/>
  <c r="F34" i="81"/>
  <c r="H62" i="80"/>
  <c r="F34" i="80"/>
  <c r="H62" i="79"/>
  <c r="F33" i="79"/>
  <c r="F34" i="79"/>
  <c r="G15" i="78"/>
  <c r="F22" i="78" s="1"/>
  <c r="F32" i="78" s="1"/>
  <c r="F33" i="78"/>
  <c r="F34" i="78"/>
  <c r="G15" i="77"/>
  <c r="F22" i="77" s="1"/>
  <c r="F32" i="77" s="1"/>
  <c r="H62" i="77"/>
  <c r="F33" i="77"/>
  <c r="H46" i="77"/>
  <c r="F46" i="77" s="1"/>
  <c r="K77" i="77"/>
  <c r="F34" i="77"/>
  <c r="K75" i="76"/>
  <c r="H81" i="76"/>
  <c r="K81" i="76" s="1"/>
  <c r="G15" i="76"/>
  <c r="F22" i="76" s="1"/>
  <c r="F32" i="76" s="1"/>
  <c r="F33" i="76"/>
  <c r="H62" i="76"/>
  <c r="F38" i="81" l="1"/>
  <c r="F37" i="81" s="1"/>
  <c r="F38" i="80"/>
  <c r="F37" i="80" s="1"/>
  <c r="F38" i="82"/>
  <c r="F38" i="79"/>
  <c r="F38" i="78"/>
  <c r="F38" i="77"/>
  <c r="F37" i="77" s="1"/>
  <c r="I29" i="65" s="1"/>
  <c r="F38" i="76"/>
  <c r="F37" i="76" s="1"/>
  <c r="H29" i="65" s="1"/>
  <c r="G16" i="80" l="1"/>
  <c r="M29" i="65"/>
  <c r="G16" i="81"/>
  <c r="N29" i="65"/>
  <c r="F37" i="82"/>
  <c r="F37" i="79"/>
  <c r="F37" i="78"/>
  <c r="G16" i="77"/>
  <c r="G16" i="76"/>
  <c r="G16" i="78" l="1"/>
  <c r="J29" i="65"/>
  <c r="G16" i="79"/>
  <c r="O29" i="65"/>
  <c r="G16" i="82"/>
  <c r="K29" i="65"/>
  <c r="O32" i="65" l="1"/>
  <c r="F27" i="79" s="1"/>
  <c r="N32" i="65"/>
  <c r="F27" i="81" s="1"/>
  <c r="M32" i="65"/>
  <c r="F27" i="80" s="1"/>
  <c r="K32" i="65"/>
  <c r="F27" i="82" s="1"/>
  <c r="J32" i="65"/>
  <c r="F27" i="78" s="1"/>
  <c r="I32" i="65"/>
  <c r="F27" i="77" s="1"/>
  <c r="H32" i="65"/>
  <c r="F27" i="76" s="1"/>
  <c r="F32" i="65"/>
  <c r="F27" i="45" s="1"/>
  <c r="F40" i="45" s="1"/>
  <c r="F40" i="76" l="1"/>
  <c r="F29" i="76"/>
  <c r="H40" i="76"/>
  <c r="F40" i="80"/>
  <c r="H40" i="80"/>
  <c r="F40" i="77"/>
  <c r="H40" i="77"/>
  <c r="F40" i="81"/>
  <c r="H40" i="81"/>
  <c r="F40" i="78"/>
  <c r="H40" i="78"/>
  <c r="F40" i="79"/>
  <c r="H40" i="79"/>
  <c r="F40" i="82"/>
  <c r="H40" i="82"/>
  <c r="F23" i="45"/>
  <c r="G11" i="45" l="1"/>
  <c r="F24" i="45" s="1"/>
  <c r="G13" i="45"/>
  <c r="G12" i="45"/>
  <c r="G9" i="45"/>
  <c r="G8" i="45"/>
  <c r="G7" i="45"/>
  <c r="G6" i="45"/>
  <c r="G10" i="45" l="1"/>
  <c r="F20" i="45"/>
  <c r="F33" i="45"/>
  <c r="F26" i="45"/>
  <c r="F36" i="45" s="1"/>
  <c r="F34" i="45"/>
  <c r="K75" i="45"/>
  <c r="H81" i="45"/>
  <c r="K81" i="45" s="1"/>
  <c r="G15" i="45" l="1"/>
  <c r="F22" i="45" s="1"/>
  <c r="F32" i="45" s="1"/>
  <c r="I31" i="65"/>
  <c r="F28" i="77" s="1"/>
  <c r="H62" i="45"/>
  <c r="H73" i="45"/>
  <c r="K77" i="45"/>
  <c r="O31" i="65"/>
  <c r="F28" i="79" s="1"/>
  <c r="N31" i="65"/>
  <c r="F28" i="81" s="1"/>
  <c r="M31" i="65"/>
  <c r="F28" i="80" s="1"/>
  <c r="J31" i="65"/>
  <c r="K31" i="65"/>
  <c r="F28" i="82" s="1"/>
  <c r="H70" i="82" l="1"/>
  <c r="K70" i="82" s="1"/>
  <c r="F41" i="82"/>
  <c r="H87" i="82" s="1"/>
  <c r="K87" i="82" s="1"/>
  <c r="H83" i="82"/>
  <c r="K83" i="82" s="1"/>
  <c r="F28" i="78"/>
  <c r="H83" i="78" s="1"/>
  <c r="K83" i="78" s="1"/>
  <c r="F41" i="77"/>
  <c r="H87" i="77" s="1"/>
  <c r="K87" i="77" s="1"/>
  <c r="H83" i="77"/>
  <c r="K83" i="77" s="1"/>
  <c r="H70" i="77"/>
  <c r="K70" i="77" s="1"/>
  <c r="H31" i="65"/>
  <c r="F28" i="76" s="1"/>
  <c r="H83" i="76" s="1"/>
  <c r="K83" i="76" s="1"/>
  <c r="H70" i="78" l="1"/>
  <c r="K70" i="78" s="1"/>
  <c r="F42" i="82"/>
  <c r="H58" i="82"/>
  <c r="H68" i="82"/>
  <c r="K68" i="82" s="1"/>
  <c r="F41" i="78"/>
  <c r="H87" i="78" s="1"/>
  <c r="K87" i="78" s="1"/>
  <c r="F41" i="81"/>
  <c r="H87" i="81" s="1"/>
  <c r="K87" i="81" s="1"/>
  <c r="H70" i="81"/>
  <c r="K70" i="81" s="1"/>
  <c r="H83" i="81"/>
  <c r="K83" i="81" s="1"/>
  <c r="H70" i="80"/>
  <c r="K70" i="80" s="1"/>
  <c r="F41" i="80"/>
  <c r="H83" i="80"/>
  <c r="K83" i="80" s="1"/>
  <c r="F41" i="79"/>
  <c r="H87" i="79" s="1"/>
  <c r="K87" i="79" s="1"/>
  <c r="H70" i="79"/>
  <c r="K70" i="79" s="1"/>
  <c r="H83" i="79"/>
  <c r="K83" i="79" s="1"/>
  <c r="H58" i="77"/>
  <c r="F42" i="77"/>
  <c r="H68" i="77"/>
  <c r="K68" i="77" s="1"/>
  <c r="H70" i="76"/>
  <c r="K70" i="76" s="1"/>
  <c r="F41" i="76"/>
  <c r="F42" i="78" l="1"/>
  <c r="F44" i="78" s="1"/>
  <c r="H92" i="82"/>
  <c r="K58" i="82"/>
  <c r="H45" i="82"/>
  <c r="H60" i="82"/>
  <c r="F44" i="82"/>
  <c r="H68" i="78"/>
  <c r="K68" i="78" s="1"/>
  <c r="H68" i="80"/>
  <c r="K68" i="80" s="1"/>
  <c r="F42" i="80"/>
  <c r="H58" i="80"/>
  <c r="H58" i="78"/>
  <c r="K58" i="78" s="1"/>
  <c r="H87" i="80"/>
  <c r="K87" i="80" s="1"/>
  <c r="H58" i="79"/>
  <c r="F42" i="79"/>
  <c r="H68" i="79"/>
  <c r="K68" i="79" s="1"/>
  <c r="H68" i="81"/>
  <c r="K68" i="81" s="1"/>
  <c r="H58" i="81"/>
  <c r="F42" i="81"/>
  <c r="H60" i="78"/>
  <c r="H45" i="78"/>
  <c r="H92" i="77"/>
  <c r="K58" i="77"/>
  <c r="H45" i="77"/>
  <c r="F44" i="77"/>
  <c r="H60" i="77"/>
  <c r="H68" i="76"/>
  <c r="K68" i="76" s="1"/>
  <c r="H58" i="76"/>
  <c r="F42" i="76"/>
  <c r="H87" i="76"/>
  <c r="K87" i="76" s="1"/>
  <c r="F25" i="45"/>
  <c r="H92" i="78" l="1"/>
  <c r="H91" i="82"/>
  <c r="K91" i="82"/>
  <c r="H89" i="82"/>
  <c r="K89" i="82" s="1"/>
  <c r="H64" i="82"/>
  <c r="K64" i="82" s="1"/>
  <c r="H66" i="82"/>
  <c r="K66" i="82" s="1"/>
  <c r="F45" i="82"/>
  <c r="F43" i="82"/>
  <c r="F44" i="79"/>
  <c r="H45" i="79"/>
  <c r="H60" i="79"/>
  <c r="H60" i="80"/>
  <c r="F44" i="80"/>
  <c r="H45" i="80"/>
  <c r="H60" i="81"/>
  <c r="F44" i="81"/>
  <c r="H45" i="81"/>
  <c r="H92" i="81"/>
  <c r="K58" i="81"/>
  <c r="H92" i="79"/>
  <c r="K58" i="79"/>
  <c r="K58" i="80"/>
  <c r="H92" i="80"/>
  <c r="F43" i="78"/>
  <c r="F45" i="78"/>
  <c r="H91" i="78"/>
  <c r="K91" i="78"/>
  <c r="H89" i="78"/>
  <c r="K89" i="78" s="1"/>
  <c r="K94" i="78" s="1"/>
  <c r="H66" i="78"/>
  <c r="K66" i="78" s="1"/>
  <c r="H64" i="78"/>
  <c r="K64" i="78" s="1"/>
  <c r="H89" i="77"/>
  <c r="K89" i="77" s="1"/>
  <c r="H64" i="77"/>
  <c r="K64" i="77" s="1"/>
  <c r="H66" i="77"/>
  <c r="K66" i="77" s="1"/>
  <c r="H91" i="77"/>
  <c r="K91" i="77"/>
  <c r="F43" i="77"/>
  <c r="F45" i="77"/>
  <c r="H45" i="76"/>
  <c r="F44" i="76"/>
  <c r="H60" i="76"/>
  <c r="H92" i="76"/>
  <c r="K58" i="76"/>
  <c r="F35" i="45"/>
  <c r="F38" i="45"/>
  <c r="H40" i="45" s="1"/>
  <c r="K94" i="82" l="1"/>
  <c r="K72" i="77"/>
  <c r="K85" i="77" s="1"/>
  <c r="K72" i="82"/>
  <c r="K85" i="82" s="1"/>
  <c r="K97" i="82" s="1"/>
  <c r="F45" i="80"/>
  <c r="F43" i="80"/>
  <c r="H89" i="79"/>
  <c r="K89" i="79" s="1"/>
  <c r="H66" i="79"/>
  <c r="K66" i="79" s="1"/>
  <c r="H64" i="79"/>
  <c r="K64" i="79" s="1"/>
  <c r="H91" i="79"/>
  <c r="K91" i="79"/>
  <c r="H66" i="80"/>
  <c r="K66" i="80" s="1"/>
  <c r="H64" i="80"/>
  <c r="K64" i="80" s="1"/>
  <c r="H89" i="80"/>
  <c r="K89" i="80" s="1"/>
  <c r="H91" i="80"/>
  <c r="K91" i="80"/>
  <c r="H64" i="81"/>
  <c r="K64" i="81" s="1"/>
  <c r="H89" i="81"/>
  <c r="K89" i="81" s="1"/>
  <c r="H66" i="81"/>
  <c r="K66" i="81" s="1"/>
  <c r="H91" i="81"/>
  <c r="K91" i="81"/>
  <c r="F45" i="81"/>
  <c r="F43" i="81"/>
  <c r="F45" i="79"/>
  <c r="F43" i="79"/>
  <c r="K72" i="78"/>
  <c r="K85" i="78" s="1"/>
  <c r="K97" i="78" s="1"/>
  <c r="K94" i="77"/>
  <c r="K97" i="77" s="1"/>
  <c r="F43" i="76"/>
  <c r="F45" i="76"/>
  <c r="H91" i="76"/>
  <c r="K91" i="76"/>
  <c r="H66" i="76"/>
  <c r="K66" i="76" s="1"/>
  <c r="H89" i="76"/>
  <c r="K89" i="76" s="1"/>
  <c r="H64" i="76"/>
  <c r="K64" i="76" s="1"/>
  <c r="F37" i="45"/>
  <c r="K72" i="79" l="1"/>
  <c r="K85" i="79" s="1"/>
  <c r="K72" i="81"/>
  <c r="K85" i="81" s="1"/>
  <c r="K94" i="80"/>
  <c r="K72" i="80"/>
  <c r="K85" i="80" s="1"/>
  <c r="K94" i="81"/>
  <c r="K94" i="79"/>
  <c r="F29" i="65"/>
  <c r="F31" i="65" s="1"/>
  <c r="F28" i="45" s="1"/>
  <c r="K72" i="76"/>
  <c r="K85" i="76" s="1"/>
  <c r="K94" i="76"/>
  <c r="F29" i="45"/>
  <c r="G16" i="45"/>
  <c r="H54" i="45"/>
  <c r="H55" i="45" s="1"/>
  <c r="K97" i="79" l="1"/>
  <c r="K97" i="81"/>
  <c r="K97" i="80"/>
  <c r="H83" i="45"/>
  <c r="F41" i="45"/>
  <c r="H87" i="45" s="1"/>
  <c r="H70" i="45"/>
  <c r="K97" i="76"/>
  <c r="H68" i="45"/>
  <c r="H58" i="45"/>
  <c r="K58" i="45" s="1"/>
  <c r="K83" i="45" l="1"/>
  <c r="H92" i="45"/>
  <c r="H56" i="45"/>
  <c r="H91" i="45" l="1"/>
  <c r="K91" i="45"/>
  <c r="K87" i="45" l="1"/>
  <c r="F42" i="45"/>
  <c r="H60" i="45" s="1"/>
  <c r="H89" i="45" l="1"/>
  <c r="H64" i="45"/>
  <c r="H66" i="45"/>
  <c r="K66" i="45" s="1"/>
  <c r="K68" i="45"/>
  <c r="F44" i="45"/>
  <c r="H45" i="45"/>
  <c r="F43" i="45" s="1"/>
  <c r="K64" i="45" l="1"/>
  <c r="K89" i="45"/>
  <c r="K94" i="45" s="1"/>
  <c r="K70" i="45"/>
  <c r="F45" i="45"/>
  <c r="K72" i="45" l="1"/>
  <c r="K85" i="45" s="1"/>
  <c r="K97" i="4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Crim, Chris</author>
    <author>Corey Simonpietri</author>
    <author>dbatts</author>
  </authors>
  <commentList>
    <comment ref="H46" authorId="0" shapeId="0" xr:uid="{00000000-0006-0000-0100-000001000000}">
      <text>
        <r>
          <rPr>
            <b/>
            <sz val="8"/>
            <color indexed="81"/>
            <rFont val="Tahoma"/>
            <family val="2"/>
          </rPr>
          <t>Using the Orifice Equation.</t>
        </r>
      </text>
    </comment>
    <comment ref="J68" authorId="1" shapeId="0" xr:uid="{00000000-0006-0000-0100-000002000000}">
      <text>
        <r>
          <rPr>
            <sz val="8"/>
            <color indexed="81"/>
            <rFont val="Tahoma"/>
            <family val="2"/>
          </rPr>
          <t>Typical installed cost is between $1.00 and $1.50 sy.</t>
        </r>
      </text>
    </comment>
    <comment ref="J70" authorId="2" shapeId="0" xr:uid="{00000000-0006-0000-0100-000003000000}">
      <text>
        <r>
          <rPr>
            <sz val="8"/>
            <color indexed="81"/>
            <rFont val="Tahoma"/>
            <family val="2"/>
          </rPr>
          <t>Bridging stone varies by region, $20 - $30 typical</t>
        </r>
      </text>
    </comment>
    <comment ref="J75" authorId="2" shapeId="0" xr:uid="{00000000-0006-0000-0100-000004000000}">
      <text>
        <r>
          <rPr>
            <sz val="8"/>
            <color indexed="81"/>
            <rFont val="Tahoma"/>
            <family val="2"/>
          </rPr>
          <t>Gabion basket typically cost $5 per linear foot</t>
        </r>
      </text>
    </comment>
    <comment ref="J77" authorId="2" shapeId="0" xr:uid="{00000000-0006-0000-0100-000005000000}">
      <text>
        <r>
          <rPr>
            <sz val="8"/>
            <color indexed="81"/>
            <rFont val="Tahoma"/>
            <family val="2"/>
          </rPr>
          <t>Gabion basket typically cost $5 per linear foot</t>
        </r>
      </text>
    </comment>
    <comment ref="J81" authorId="2" shapeId="0" xr:uid="{00000000-0006-0000-0100-000006000000}">
      <text>
        <r>
          <rPr>
            <sz val="8"/>
            <color indexed="81"/>
            <rFont val="Tahoma"/>
            <family val="2"/>
          </rPr>
          <t>This number includes rock and installtion. We $150/CY although that may vary by region.</t>
        </r>
      </text>
    </comment>
    <comment ref="J83" authorId="1" shapeId="0" xr:uid="{00000000-0006-0000-0100-000007000000}">
      <text>
        <r>
          <rPr>
            <sz val="8"/>
            <color indexed="81"/>
            <rFont val="Tahoma"/>
            <family val="2"/>
          </rPr>
          <t>Typical prices range from $.75 to $1.00 sf</t>
        </r>
      </text>
    </comment>
    <comment ref="J87" authorId="1" shapeId="0" xr:uid="{00000000-0006-0000-0100-000008000000}">
      <text>
        <r>
          <rPr>
            <sz val="8"/>
            <color indexed="81"/>
            <rFont val="Tahoma"/>
            <family val="2"/>
          </rPr>
          <t>Typical price is $5 - $10 cy, based on reuse or disposal of spoils. Long hauls can increase cost.</t>
        </r>
      </text>
    </comment>
    <comment ref="J89" authorId="1" shapeId="0" xr:uid="{00000000-0006-0000-0100-000009000000}">
      <text>
        <r>
          <rPr>
            <sz val="8"/>
            <color indexed="81"/>
            <rFont val="Tahoma"/>
            <family val="2"/>
          </rPr>
          <t>Enter labor rate. Typical wage rates for basic labor range from $20 to $40 per hour.</t>
        </r>
      </text>
    </comment>
    <comment ref="J91" authorId="1" shapeId="0" xr:uid="{00000000-0006-0000-0100-00000A000000}">
      <text>
        <r>
          <rPr>
            <sz val="8"/>
            <color indexed="81"/>
            <rFont val="Tahoma"/>
            <family val="2"/>
          </rPr>
          <t>Enter labor rate. Typical wage rates for basic labor range from $20 to $40 per hour.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Crim, Chris</author>
    <author>Corey Simonpietri</author>
    <author>dbatts</author>
  </authors>
  <commentList>
    <comment ref="H46" authorId="0" shapeId="0" xr:uid="{00000000-0006-0000-0200-000001000000}">
      <text>
        <r>
          <rPr>
            <b/>
            <sz val="8"/>
            <color indexed="81"/>
            <rFont val="Tahoma"/>
            <family val="2"/>
          </rPr>
          <t>Using the Orifice Equation.</t>
        </r>
      </text>
    </comment>
    <comment ref="J68" authorId="1" shapeId="0" xr:uid="{00000000-0006-0000-0200-000002000000}">
      <text>
        <r>
          <rPr>
            <sz val="8"/>
            <color indexed="81"/>
            <rFont val="Tahoma"/>
            <family val="2"/>
          </rPr>
          <t>Typical installed cost is between $1.00 and $1.50 sy.</t>
        </r>
      </text>
    </comment>
    <comment ref="J70" authorId="2" shapeId="0" xr:uid="{00000000-0006-0000-0200-000003000000}">
      <text>
        <r>
          <rPr>
            <sz val="8"/>
            <color indexed="81"/>
            <rFont val="Tahoma"/>
            <family val="2"/>
          </rPr>
          <t>Bridging stone varies by region, $20 - $30 typical</t>
        </r>
      </text>
    </comment>
    <comment ref="J75" authorId="2" shapeId="0" xr:uid="{00000000-0006-0000-0200-000004000000}">
      <text>
        <r>
          <rPr>
            <sz val="8"/>
            <color indexed="81"/>
            <rFont val="Tahoma"/>
            <family val="2"/>
          </rPr>
          <t>Gabion basket typically cost $5 per linear foot</t>
        </r>
      </text>
    </comment>
    <comment ref="J77" authorId="2" shapeId="0" xr:uid="{00000000-0006-0000-0200-000005000000}">
      <text>
        <r>
          <rPr>
            <sz val="8"/>
            <color indexed="81"/>
            <rFont val="Tahoma"/>
            <family val="2"/>
          </rPr>
          <t>Gabion basket typically cost $5 per linear foot</t>
        </r>
      </text>
    </comment>
    <comment ref="J81" authorId="2" shapeId="0" xr:uid="{00000000-0006-0000-0200-000006000000}">
      <text>
        <r>
          <rPr>
            <sz val="8"/>
            <color indexed="81"/>
            <rFont val="Tahoma"/>
            <family val="2"/>
          </rPr>
          <t>This number includes rock and installtion. We $150/CY although that may vary by region.</t>
        </r>
      </text>
    </comment>
    <comment ref="J83" authorId="1" shapeId="0" xr:uid="{00000000-0006-0000-0200-000007000000}">
      <text>
        <r>
          <rPr>
            <sz val="8"/>
            <color indexed="81"/>
            <rFont val="Tahoma"/>
            <family val="2"/>
          </rPr>
          <t>Typical prices range from $.75 to $1.00 sf</t>
        </r>
      </text>
    </comment>
    <comment ref="J87" authorId="1" shapeId="0" xr:uid="{00000000-0006-0000-0200-000008000000}">
      <text>
        <r>
          <rPr>
            <sz val="8"/>
            <color indexed="81"/>
            <rFont val="Tahoma"/>
            <family val="2"/>
          </rPr>
          <t>Typical price is $5 - $10 cy, based on reuse or disposal of spoils. Long hauls can increase cost.</t>
        </r>
      </text>
    </comment>
    <comment ref="J89" authorId="1" shapeId="0" xr:uid="{00000000-0006-0000-0200-000009000000}">
      <text>
        <r>
          <rPr>
            <sz val="8"/>
            <color indexed="81"/>
            <rFont val="Tahoma"/>
            <family val="2"/>
          </rPr>
          <t>Enter labor rate. Typical wage rates for basic labor range from $20 to $40 per hour.</t>
        </r>
      </text>
    </comment>
    <comment ref="J91" authorId="1" shapeId="0" xr:uid="{00000000-0006-0000-0200-00000A000000}">
      <text>
        <r>
          <rPr>
            <sz val="8"/>
            <color indexed="81"/>
            <rFont val="Tahoma"/>
            <family val="2"/>
          </rPr>
          <t>Enter labor rate. Typical wage rates for basic labor range from $20 to $40 per hour.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Crim, Chris</author>
    <author>Corey Simonpietri</author>
    <author>dbatts</author>
  </authors>
  <commentList>
    <comment ref="H46" authorId="0" shapeId="0" xr:uid="{00000000-0006-0000-0300-000001000000}">
      <text>
        <r>
          <rPr>
            <b/>
            <sz val="8"/>
            <color indexed="81"/>
            <rFont val="Tahoma"/>
            <family val="2"/>
          </rPr>
          <t>Using the Orifice Equation.</t>
        </r>
      </text>
    </comment>
    <comment ref="J68" authorId="1" shapeId="0" xr:uid="{00000000-0006-0000-0300-000002000000}">
      <text>
        <r>
          <rPr>
            <sz val="8"/>
            <color indexed="81"/>
            <rFont val="Tahoma"/>
            <family val="2"/>
          </rPr>
          <t>Typical installed cost is between $1.00 and $1.50 sy.</t>
        </r>
      </text>
    </comment>
    <comment ref="J70" authorId="2" shapeId="0" xr:uid="{00000000-0006-0000-0300-000003000000}">
      <text>
        <r>
          <rPr>
            <sz val="8"/>
            <color indexed="81"/>
            <rFont val="Tahoma"/>
            <family val="2"/>
          </rPr>
          <t>Bridging stone varies by region, $20 - $30 typical</t>
        </r>
      </text>
    </comment>
    <comment ref="J75" authorId="2" shapeId="0" xr:uid="{00000000-0006-0000-0300-000004000000}">
      <text>
        <r>
          <rPr>
            <sz val="8"/>
            <color indexed="81"/>
            <rFont val="Tahoma"/>
            <family val="2"/>
          </rPr>
          <t>Gabion basket typically cost $5 per linear foot</t>
        </r>
      </text>
    </comment>
    <comment ref="J77" authorId="2" shapeId="0" xr:uid="{00000000-0006-0000-0300-000005000000}">
      <text>
        <r>
          <rPr>
            <sz val="8"/>
            <color indexed="81"/>
            <rFont val="Tahoma"/>
            <family val="2"/>
          </rPr>
          <t>Gabion basket typically cost $5 per linear foot</t>
        </r>
      </text>
    </comment>
    <comment ref="J81" authorId="2" shapeId="0" xr:uid="{00000000-0006-0000-0300-000006000000}">
      <text>
        <r>
          <rPr>
            <sz val="8"/>
            <color indexed="81"/>
            <rFont val="Tahoma"/>
            <family val="2"/>
          </rPr>
          <t>This number includes rock and installtion. We $150/CY although that may vary by region.</t>
        </r>
      </text>
    </comment>
    <comment ref="J83" authorId="1" shapeId="0" xr:uid="{00000000-0006-0000-0300-000007000000}">
      <text>
        <r>
          <rPr>
            <sz val="8"/>
            <color indexed="81"/>
            <rFont val="Tahoma"/>
            <family val="2"/>
          </rPr>
          <t>Typical prices range from $.75 to $1.00 sf</t>
        </r>
      </text>
    </comment>
    <comment ref="J87" authorId="1" shapeId="0" xr:uid="{00000000-0006-0000-0300-000008000000}">
      <text>
        <r>
          <rPr>
            <sz val="8"/>
            <color indexed="81"/>
            <rFont val="Tahoma"/>
            <family val="2"/>
          </rPr>
          <t>Typical price is $5 - $10 cy, based on reuse or disposal of spoils. Long hauls can increase cost.</t>
        </r>
      </text>
    </comment>
    <comment ref="J89" authorId="1" shapeId="0" xr:uid="{00000000-0006-0000-0300-000009000000}">
      <text>
        <r>
          <rPr>
            <sz val="8"/>
            <color indexed="81"/>
            <rFont val="Tahoma"/>
            <family val="2"/>
          </rPr>
          <t>Enter labor rate. Typical wage rates for basic labor range from $20 to $40 per hour.</t>
        </r>
      </text>
    </comment>
    <comment ref="J91" authorId="1" shapeId="0" xr:uid="{00000000-0006-0000-0300-00000A000000}">
      <text>
        <r>
          <rPr>
            <sz val="8"/>
            <color indexed="81"/>
            <rFont val="Tahoma"/>
            <family val="2"/>
          </rPr>
          <t>Enter labor rate. Typical wage rates for basic labor range from $20 to $40 per hour.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Crim, Chris</author>
    <author>Corey Simonpietri</author>
    <author>dbatts</author>
  </authors>
  <commentList>
    <comment ref="H46" authorId="0" shapeId="0" xr:uid="{00000000-0006-0000-0400-000001000000}">
      <text>
        <r>
          <rPr>
            <b/>
            <sz val="8"/>
            <color indexed="81"/>
            <rFont val="Tahoma"/>
            <family val="2"/>
          </rPr>
          <t>Using the Orifice Equation.</t>
        </r>
      </text>
    </comment>
    <comment ref="J68" authorId="1" shapeId="0" xr:uid="{00000000-0006-0000-0400-000002000000}">
      <text>
        <r>
          <rPr>
            <sz val="8"/>
            <color indexed="81"/>
            <rFont val="Tahoma"/>
            <family val="2"/>
          </rPr>
          <t>Typical installed cost is between $1.00 and $1.50 sy.</t>
        </r>
      </text>
    </comment>
    <comment ref="J70" authorId="2" shapeId="0" xr:uid="{00000000-0006-0000-0400-000003000000}">
      <text>
        <r>
          <rPr>
            <sz val="8"/>
            <color indexed="81"/>
            <rFont val="Tahoma"/>
            <family val="2"/>
          </rPr>
          <t>Bridging stone varies by region, $20 - $30 typical</t>
        </r>
      </text>
    </comment>
    <comment ref="J75" authorId="2" shapeId="0" xr:uid="{00000000-0006-0000-0400-000004000000}">
      <text>
        <r>
          <rPr>
            <sz val="8"/>
            <color indexed="81"/>
            <rFont val="Tahoma"/>
            <family val="2"/>
          </rPr>
          <t>Gabion basket typically cost $5 per linear foot</t>
        </r>
      </text>
    </comment>
    <comment ref="J77" authorId="2" shapeId="0" xr:uid="{00000000-0006-0000-0400-000005000000}">
      <text>
        <r>
          <rPr>
            <sz val="8"/>
            <color indexed="81"/>
            <rFont val="Tahoma"/>
            <family val="2"/>
          </rPr>
          <t>Gabion basket typically cost $5 per linear foot</t>
        </r>
      </text>
    </comment>
    <comment ref="J81" authorId="2" shapeId="0" xr:uid="{00000000-0006-0000-0400-000006000000}">
      <text>
        <r>
          <rPr>
            <sz val="8"/>
            <color indexed="81"/>
            <rFont val="Tahoma"/>
            <family val="2"/>
          </rPr>
          <t>This number includes rock and installtion. We $150/CY although that may vary by region.</t>
        </r>
      </text>
    </comment>
    <comment ref="J83" authorId="1" shapeId="0" xr:uid="{00000000-0006-0000-0400-000007000000}">
      <text>
        <r>
          <rPr>
            <sz val="8"/>
            <color indexed="81"/>
            <rFont val="Tahoma"/>
            <family val="2"/>
          </rPr>
          <t>Typical prices range from $.75 to $1.00 sf</t>
        </r>
      </text>
    </comment>
    <comment ref="J87" authorId="1" shapeId="0" xr:uid="{00000000-0006-0000-0400-000008000000}">
      <text>
        <r>
          <rPr>
            <sz val="8"/>
            <color indexed="81"/>
            <rFont val="Tahoma"/>
            <family val="2"/>
          </rPr>
          <t>Typical price is $5 - $10 cy, based on reuse or disposal of spoils. Long hauls can increase cost.</t>
        </r>
      </text>
    </comment>
    <comment ref="J89" authorId="1" shapeId="0" xr:uid="{00000000-0006-0000-0400-000009000000}">
      <text>
        <r>
          <rPr>
            <sz val="8"/>
            <color indexed="81"/>
            <rFont val="Tahoma"/>
            <family val="2"/>
          </rPr>
          <t>Enter labor rate. Typical wage rates for basic labor range from $20 to $40 per hour.</t>
        </r>
      </text>
    </comment>
    <comment ref="J91" authorId="1" shapeId="0" xr:uid="{00000000-0006-0000-0400-00000A000000}">
      <text>
        <r>
          <rPr>
            <sz val="8"/>
            <color indexed="81"/>
            <rFont val="Tahoma"/>
            <family val="2"/>
          </rPr>
          <t>Enter labor rate. Typical wage rates for basic labor range from $20 to $40 per hour.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Crim, Chris</author>
    <author>Corey Simonpietri</author>
    <author>dbatts</author>
  </authors>
  <commentList>
    <comment ref="H46" authorId="0" shapeId="0" xr:uid="{00000000-0006-0000-0500-000001000000}">
      <text>
        <r>
          <rPr>
            <b/>
            <sz val="8"/>
            <color indexed="81"/>
            <rFont val="Tahoma"/>
            <family val="2"/>
          </rPr>
          <t>Using the Orifice Equation.</t>
        </r>
      </text>
    </comment>
    <comment ref="J68" authorId="1" shapeId="0" xr:uid="{00000000-0006-0000-0500-000002000000}">
      <text>
        <r>
          <rPr>
            <sz val="8"/>
            <color indexed="81"/>
            <rFont val="Tahoma"/>
            <family val="2"/>
          </rPr>
          <t>Typical installed cost is between $1.00 and $1.50 sy.</t>
        </r>
      </text>
    </comment>
    <comment ref="J70" authorId="2" shapeId="0" xr:uid="{00000000-0006-0000-0500-000003000000}">
      <text>
        <r>
          <rPr>
            <sz val="8"/>
            <color indexed="81"/>
            <rFont val="Tahoma"/>
            <family val="2"/>
          </rPr>
          <t>Bridging stone varies by region, $20 - $30 typical</t>
        </r>
      </text>
    </comment>
    <comment ref="J75" authorId="2" shapeId="0" xr:uid="{00000000-0006-0000-0500-000004000000}">
      <text>
        <r>
          <rPr>
            <sz val="8"/>
            <color indexed="81"/>
            <rFont val="Tahoma"/>
            <family val="2"/>
          </rPr>
          <t>Gabion basket typically cost $5 per linear foot</t>
        </r>
      </text>
    </comment>
    <comment ref="J77" authorId="2" shapeId="0" xr:uid="{00000000-0006-0000-0500-000005000000}">
      <text>
        <r>
          <rPr>
            <sz val="8"/>
            <color indexed="81"/>
            <rFont val="Tahoma"/>
            <family val="2"/>
          </rPr>
          <t>Gabion basket typically cost $5 per linear foot</t>
        </r>
      </text>
    </comment>
    <comment ref="J81" authorId="2" shapeId="0" xr:uid="{00000000-0006-0000-0500-000006000000}">
      <text>
        <r>
          <rPr>
            <sz val="8"/>
            <color indexed="81"/>
            <rFont val="Tahoma"/>
            <family val="2"/>
          </rPr>
          <t>This number includes rock and installtion. We $150/CY although that may vary by region.</t>
        </r>
      </text>
    </comment>
    <comment ref="J83" authorId="1" shapeId="0" xr:uid="{00000000-0006-0000-0500-000007000000}">
      <text>
        <r>
          <rPr>
            <sz val="8"/>
            <color indexed="81"/>
            <rFont val="Tahoma"/>
            <family val="2"/>
          </rPr>
          <t>Typical prices range from $.75 to $1.00 sf</t>
        </r>
      </text>
    </comment>
    <comment ref="J87" authorId="1" shapeId="0" xr:uid="{00000000-0006-0000-0500-000008000000}">
      <text>
        <r>
          <rPr>
            <sz val="8"/>
            <color indexed="81"/>
            <rFont val="Tahoma"/>
            <family val="2"/>
          </rPr>
          <t>Typical price is $5 - $10 cy, based on reuse or disposal of spoils. Long hauls can increase cost.</t>
        </r>
      </text>
    </comment>
    <comment ref="J89" authorId="1" shapeId="0" xr:uid="{00000000-0006-0000-0500-000009000000}">
      <text>
        <r>
          <rPr>
            <sz val="8"/>
            <color indexed="81"/>
            <rFont val="Tahoma"/>
            <family val="2"/>
          </rPr>
          <t>Enter labor rate. Typical wage rates for basic labor range from $20 to $40 per hour.</t>
        </r>
      </text>
    </comment>
    <comment ref="J91" authorId="1" shapeId="0" xr:uid="{00000000-0006-0000-0500-00000A000000}">
      <text>
        <r>
          <rPr>
            <sz val="8"/>
            <color indexed="81"/>
            <rFont val="Tahoma"/>
            <family val="2"/>
          </rPr>
          <t>Enter labor rate. Typical wage rates for basic labor range from $20 to $40 per hour.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Crim, Chris</author>
    <author>Corey Simonpietri</author>
    <author>dbatts</author>
  </authors>
  <commentList>
    <comment ref="H46" authorId="0" shapeId="0" xr:uid="{00000000-0006-0000-0600-000001000000}">
      <text>
        <r>
          <rPr>
            <b/>
            <sz val="8"/>
            <color indexed="81"/>
            <rFont val="Tahoma"/>
            <family val="2"/>
          </rPr>
          <t>Using the Orifice Equation.</t>
        </r>
      </text>
    </comment>
    <comment ref="J68" authorId="1" shapeId="0" xr:uid="{00000000-0006-0000-0600-000002000000}">
      <text>
        <r>
          <rPr>
            <sz val="8"/>
            <color indexed="81"/>
            <rFont val="Tahoma"/>
            <family val="2"/>
          </rPr>
          <t>Typical installed cost is between $1.00 and $1.50 sy.</t>
        </r>
      </text>
    </comment>
    <comment ref="J70" authorId="2" shapeId="0" xr:uid="{00000000-0006-0000-0600-000003000000}">
      <text>
        <r>
          <rPr>
            <sz val="8"/>
            <color indexed="81"/>
            <rFont val="Tahoma"/>
            <family val="2"/>
          </rPr>
          <t>Bridging stone varies by region, $20 - $30 typical</t>
        </r>
      </text>
    </comment>
    <comment ref="J75" authorId="2" shapeId="0" xr:uid="{00000000-0006-0000-0600-000004000000}">
      <text>
        <r>
          <rPr>
            <sz val="8"/>
            <color indexed="81"/>
            <rFont val="Tahoma"/>
            <family val="2"/>
          </rPr>
          <t>Gabion basket typically cost $5 per linear foot</t>
        </r>
      </text>
    </comment>
    <comment ref="J77" authorId="2" shapeId="0" xr:uid="{00000000-0006-0000-0600-000005000000}">
      <text>
        <r>
          <rPr>
            <sz val="8"/>
            <color indexed="81"/>
            <rFont val="Tahoma"/>
            <family val="2"/>
          </rPr>
          <t>Gabion basket typically cost $5 per linear foot</t>
        </r>
      </text>
    </comment>
    <comment ref="J81" authorId="2" shapeId="0" xr:uid="{00000000-0006-0000-0600-000006000000}">
      <text>
        <r>
          <rPr>
            <sz val="8"/>
            <color indexed="81"/>
            <rFont val="Tahoma"/>
            <family val="2"/>
          </rPr>
          <t>This number includes rock and installtion. We $150/CY although that may vary by region.</t>
        </r>
      </text>
    </comment>
    <comment ref="J83" authorId="1" shapeId="0" xr:uid="{00000000-0006-0000-0600-000007000000}">
      <text>
        <r>
          <rPr>
            <sz val="8"/>
            <color indexed="81"/>
            <rFont val="Tahoma"/>
            <family val="2"/>
          </rPr>
          <t>Typical prices range from $.75 to $1.00 sf</t>
        </r>
      </text>
    </comment>
    <comment ref="J87" authorId="1" shapeId="0" xr:uid="{00000000-0006-0000-0600-000008000000}">
      <text>
        <r>
          <rPr>
            <sz val="8"/>
            <color indexed="81"/>
            <rFont val="Tahoma"/>
            <family val="2"/>
          </rPr>
          <t>Typical price is $5 - $10 cy, based on reuse or disposal of spoils. Long hauls can increase cost.</t>
        </r>
      </text>
    </comment>
    <comment ref="J89" authorId="1" shapeId="0" xr:uid="{00000000-0006-0000-0600-000009000000}">
      <text>
        <r>
          <rPr>
            <sz val="8"/>
            <color indexed="81"/>
            <rFont val="Tahoma"/>
            <family val="2"/>
          </rPr>
          <t>Enter labor rate. Typical wage rates for basic labor range from $20 to $40 per hour.</t>
        </r>
      </text>
    </comment>
    <comment ref="J91" authorId="1" shapeId="0" xr:uid="{00000000-0006-0000-0600-00000A000000}">
      <text>
        <r>
          <rPr>
            <sz val="8"/>
            <color indexed="81"/>
            <rFont val="Tahoma"/>
            <family val="2"/>
          </rPr>
          <t>Enter labor rate. Typical wage rates for basic labor range from $20 to $40 per hour.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Crim, Chris</author>
    <author>Corey Simonpietri</author>
    <author>dbatts</author>
  </authors>
  <commentList>
    <comment ref="H46" authorId="0" shapeId="0" xr:uid="{00000000-0006-0000-0700-000001000000}">
      <text>
        <r>
          <rPr>
            <b/>
            <sz val="8"/>
            <color indexed="81"/>
            <rFont val="Tahoma"/>
            <family val="2"/>
          </rPr>
          <t>Using the Orifice Equation.</t>
        </r>
      </text>
    </comment>
    <comment ref="J68" authorId="1" shapeId="0" xr:uid="{00000000-0006-0000-0700-000002000000}">
      <text>
        <r>
          <rPr>
            <sz val="8"/>
            <color indexed="81"/>
            <rFont val="Tahoma"/>
            <family val="2"/>
          </rPr>
          <t>Typical installed cost is between $1.00 and $1.50 sy.</t>
        </r>
      </text>
    </comment>
    <comment ref="J70" authorId="2" shapeId="0" xr:uid="{00000000-0006-0000-0700-000003000000}">
      <text>
        <r>
          <rPr>
            <sz val="8"/>
            <color indexed="81"/>
            <rFont val="Tahoma"/>
            <family val="2"/>
          </rPr>
          <t>Bridging stone varies by region, $20 - $30 typical</t>
        </r>
      </text>
    </comment>
    <comment ref="J75" authorId="2" shapeId="0" xr:uid="{00000000-0006-0000-0700-000004000000}">
      <text>
        <r>
          <rPr>
            <sz val="8"/>
            <color indexed="81"/>
            <rFont val="Tahoma"/>
            <family val="2"/>
          </rPr>
          <t>Gabion basket typically cost $5 per linear foot</t>
        </r>
      </text>
    </comment>
    <comment ref="J77" authorId="2" shapeId="0" xr:uid="{00000000-0006-0000-0700-000005000000}">
      <text>
        <r>
          <rPr>
            <sz val="8"/>
            <color indexed="81"/>
            <rFont val="Tahoma"/>
            <family val="2"/>
          </rPr>
          <t>Gabion basket typically cost $5 per linear foot</t>
        </r>
      </text>
    </comment>
    <comment ref="J81" authorId="2" shapeId="0" xr:uid="{00000000-0006-0000-0700-000006000000}">
      <text>
        <r>
          <rPr>
            <sz val="8"/>
            <color indexed="81"/>
            <rFont val="Tahoma"/>
            <family val="2"/>
          </rPr>
          <t>This number includes rock and installtion. We $150/CY although that may vary by region.</t>
        </r>
      </text>
    </comment>
    <comment ref="J83" authorId="1" shapeId="0" xr:uid="{00000000-0006-0000-0700-000007000000}">
      <text>
        <r>
          <rPr>
            <sz val="8"/>
            <color indexed="81"/>
            <rFont val="Tahoma"/>
            <family val="2"/>
          </rPr>
          <t>Typical prices range from $.75 to $1.00 sf</t>
        </r>
      </text>
    </comment>
    <comment ref="J87" authorId="1" shapeId="0" xr:uid="{00000000-0006-0000-0700-000008000000}">
      <text>
        <r>
          <rPr>
            <sz val="8"/>
            <color indexed="81"/>
            <rFont val="Tahoma"/>
            <family val="2"/>
          </rPr>
          <t>Typical price is $5 - $10 cy, based on reuse or disposal of spoils. Long hauls can increase cost.</t>
        </r>
      </text>
    </comment>
    <comment ref="J89" authorId="1" shapeId="0" xr:uid="{00000000-0006-0000-0700-000009000000}">
      <text>
        <r>
          <rPr>
            <sz val="8"/>
            <color indexed="81"/>
            <rFont val="Tahoma"/>
            <family val="2"/>
          </rPr>
          <t>Enter labor rate. Typical wage rates for basic labor range from $20 to $40 per hour.</t>
        </r>
      </text>
    </comment>
    <comment ref="J91" authorId="1" shapeId="0" xr:uid="{00000000-0006-0000-0700-00000A000000}">
      <text>
        <r>
          <rPr>
            <sz val="8"/>
            <color indexed="81"/>
            <rFont val="Tahoma"/>
            <family val="2"/>
          </rPr>
          <t>Enter labor rate. Typical wage rates for basic labor range from $20 to $40 per hour.</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Crim, Chris</author>
    <author>Corey Simonpietri</author>
    <author>dbatts</author>
  </authors>
  <commentList>
    <comment ref="H46" authorId="0" shapeId="0" xr:uid="{00000000-0006-0000-0800-000001000000}">
      <text>
        <r>
          <rPr>
            <b/>
            <sz val="8"/>
            <color indexed="81"/>
            <rFont val="Tahoma"/>
            <family val="2"/>
          </rPr>
          <t>Using the Orifice Equation.</t>
        </r>
      </text>
    </comment>
    <comment ref="J68" authorId="1" shapeId="0" xr:uid="{00000000-0006-0000-0800-000002000000}">
      <text>
        <r>
          <rPr>
            <sz val="8"/>
            <color indexed="81"/>
            <rFont val="Tahoma"/>
            <family val="2"/>
          </rPr>
          <t>Typical installed cost is between $1.00 and $1.50 sy.</t>
        </r>
      </text>
    </comment>
    <comment ref="J70" authorId="2" shapeId="0" xr:uid="{00000000-0006-0000-0800-000003000000}">
      <text>
        <r>
          <rPr>
            <sz val="8"/>
            <color indexed="81"/>
            <rFont val="Tahoma"/>
            <family val="2"/>
          </rPr>
          <t>Bridging stone varies by region, $20 - $30 typical</t>
        </r>
      </text>
    </comment>
    <comment ref="J75" authorId="2" shapeId="0" xr:uid="{00000000-0006-0000-0800-000004000000}">
      <text>
        <r>
          <rPr>
            <sz val="8"/>
            <color indexed="81"/>
            <rFont val="Tahoma"/>
            <family val="2"/>
          </rPr>
          <t>Gabion basket typically cost $5 per linear foot</t>
        </r>
      </text>
    </comment>
    <comment ref="J77" authorId="2" shapeId="0" xr:uid="{00000000-0006-0000-0800-000005000000}">
      <text>
        <r>
          <rPr>
            <sz val="8"/>
            <color indexed="81"/>
            <rFont val="Tahoma"/>
            <family val="2"/>
          </rPr>
          <t>Gabion basket typically cost $5 per linear foot</t>
        </r>
      </text>
    </comment>
    <comment ref="J81" authorId="2" shapeId="0" xr:uid="{00000000-0006-0000-0800-000006000000}">
      <text>
        <r>
          <rPr>
            <sz val="8"/>
            <color indexed="81"/>
            <rFont val="Tahoma"/>
            <family val="2"/>
          </rPr>
          <t>This number includes rock and installtion. We $150/CY although that may vary by region.</t>
        </r>
      </text>
    </comment>
    <comment ref="J83" authorId="1" shapeId="0" xr:uid="{00000000-0006-0000-0800-000007000000}">
      <text>
        <r>
          <rPr>
            <sz val="8"/>
            <color indexed="81"/>
            <rFont val="Tahoma"/>
            <family val="2"/>
          </rPr>
          <t>Typical prices range from $.75 to $1.00 sf</t>
        </r>
      </text>
    </comment>
    <comment ref="J87" authorId="1" shapeId="0" xr:uid="{00000000-0006-0000-0800-000008000000}">
      <text>
        <r>
          <rPr>
            <sz val="8"/>
            <color indexed="81"/>
            <rFont val="Tahoma"/>
            <family val="2"/>
          </rPr>
          <t>Typical price is $5 - $10 cy, based on reuse or disposal of spoils. Long hauls can increase cost.</t>
        </r>
      </text>
    </comment>
    <comment ref="J89" authorId="1" shapeId="0" xr:uid="{00000000-0006-0000-0800-000009000000}">
      <text>
        <r>
          <rPr>
            <sz val="8"/>
            <color indexed="81"/>
            <rFont val="Tahoma"/>
            <family val="2"/>
          </rPr>
          <t>Enter labor rate. Typical wage rates for basic labor range from $20 to $40 per hour.</t>
        </r>
      </text>
    </comment>
    <comment ref="J91" authorId="1" shapeId="0" xr:uid="{00000000-0006-0000-0800-00000A000000}">
      <text>
        <r>
          <rPr>
            <sz val="8"/>
            <color indexed="81"/>
            <rFont val="Tahoma"/>
            <family val="2"/>
          </rPr>
          <t>Enter labor rate. Typical wage rates for basic labor range from $20 to $40 per hour.</t>
        </r>
      </text>
    </comment>
  </commentList>
</comments>
</file>

<file path=xl/sharedStrings.xml><?xml version="1.0" encoding="utf-8"?>
<sst xmlns="http://schemas.openxmlformats.org/spreadsheetml/2006/main" count="1146" uniqueCount="178">
  <si>
    <t>Description</t>
  </si>
  <si>
    <t>Notes</t>
  </si>
  <si>
    <t>man hrs</t>
  </si>
  <si>
    <t>Include equipment, labor, hauling and disposal costs</t>
  </si>
  <si>
    <r>
      <t>ft</t>
    </r>
    <r>
      <rPr>
        <vertAlign val="superscript"/>
        <sz val="8"/>
        <color indexed="8"/>
        <rFont val="Arial"/>
        <family val="2"/>
      </rPr>
      <t>3</t>
    </r>
  </si>
  <si>
    <t>Rv</t>
  </si>
  <si>
    <t>Area</t>
  </si>
  <si>
    <t>Soil Permeability</t>
  </si>
  <si>
    <t>Filterra Soil Bed Depth</t>
  </si>
  <si>
    <t>Ponding Depth</t>
  </si>
  <si>
    <t>Time to Drain</t>
  </si>
  <si>
    <t>Af=WQv/[n(Df) + H + (k*Tf)]</t>
  </si>
  <si>
    <t>WQv</t>
  </si>
  <si>
    <t>Df</t>
  </si>
  <si>
    <t>k</t>
  </si>
  <si>
    <t>H</t>
  </si>
  <si>
    <t>Tf</t>
  </si>
  <si>
    <t>Af</t>
  </si>
  <si>
    <t>LF</t>
  </si>
  <si>
    <t>% Real Estate</t>
  </si>
  <si>
    <t>Treatment Velocity</t>
  </si>
  <si>
    <t>GPM</t>
  </si>
  <si>
    <t>CFS</t>
  </si>
  <si>
    <t>SF</t>
  </si>
  <si>
    <t>Pervious Contributing Drainage Area</t>
  </si>
  <si>
    <t>Impervious Contributing Drainage Area</t>
  </si>
  <si>
    <t>Acres</t>
  </si>
  <si>
    <t>Quick Unit Sizing Calculations</t>
  </si>
  <si>
    <t>Pervious Runoff Coefficient</t>
  </si>
  <si>
    <t>Impervious Runoff Coefficient</t>
  </si>
  <si>
    <t>Bridging Stone</t>
  </si>
  <si>
    <t>Drainage Time</t>
  </si>
  <si>
    <t>Hour(s)</t>
  </si>
  <si>
    <t>FT</t>
  </si>
  <si>
    <t>SY</t>
  </si>
  <si>
    <t>CY</t>
  </si>
  <si>
    <t>Qty</t>
  </si>
  <si>
    <t xml:space="preserve">Excavation Volume </t>
  </si>
  <si>
    <t>Unit Cost</t>
  </si>
  <si>
    <t>Total Cost</t>
  </si>
  <si>
    <t xml:space="preserve"> FT  [Min depth 2 ft, including 6" bridging stone]</t>
  </si>
  <si>
    <t xml:space="preserve"> Inches</t>
  </si>
  <si>
    <t xml:space="preserve"> Runoff Generation Coefficient</t>
  </si>
  <si>
    <t xml:space="preserve"> FT  [Min depth 2 FT, including 6" bridging stone]</t>
  </si>
  <si>
    <t xml:space="preserve"> FT</t>
  </si>
  <si>
    <t xml:space="preserve"> Day(s)</t>
  </si>
  <si>
    <t xml:space="preserve">Geotextile Fabric </t>
  </si>
  <si>
    <t>Total FocalPoint Basic Materials</t>
  </si>
  <si>
    <t>Gabion Basket Level Spreader (Optional)</t>
  </si>
  <si>
    <t>Rock for Gabion Basket</t>
  </si>
  <si>
    <t>Depth of Rainfall to Treat</t>
  </si>
  <si>
    <t>Inches</t>
  </si>
  <si>
    <t xml:space="preserve"> SF of Effective Drainage Area</t>
  </si>
  <si>
    <t>Effective Area (AN) = (Rv x AP + Rv x AI)</t>
  </si>
  <si>
    <t>WQv = P x AN</t>
  </si>
  <si>
    <t>Total Excavation, Backfill and Labor</t>
  </si>
  <si>
    <t>Media Area based on Underdrain Dimensions above.</t>
  </si>
  <si>
    <t>Media depth from Sizing Calculations page.</t>
  </si>
  <si>
    <t xml:space="preserve">  Includes some incidential labor costs</t>
  </si>
  <si>
    <t xml:space="preserve"> Overhead and contingency expenses not included</t>
  </si>
  <si>
    <t>Underdrain Total Area</t>
  </si>
  <si>
    <t>3x5 Rock and Installation of Gabion Structure</t>
  </si>
  <si>
    <t>Hardwood Mulch</t>
  </si>
  <si>
    <t>Plant Material is not reflected in these numbers.</t>
  </si>
  <si>
    <t>Total Optional + Basic FocalPoint Materials</t>
  </si>
  <si>
    <t>Drainage Area 1</t>
  </si>
  <si>
    <t>Inch(es)</t>
  </si>
  <si>
    <t xml:space="preserve">Ponding depth (FT) </t>
  </si>
  <si>
    <t>Minimum Surface Area of Bioretention Bed in SF</t>
  </si>
  <si>
    <t>Estimate assumes installation of 10 ft2/man hour</t>
  </si>
  <si>
    <t>FocalPoint Bed Width</t>
  </si>
  <si>
    <t>Outfall Pipe Diameter</t>
  </si>
  <si>
    <t>Number of Outfalls Required</t>
  </si>
  <si>
    <t>Outfall Discharge Rate</t>
  </si>
  <si>
    <t>SIZING CALCULATOR</t>
  </si>
  <si>
    <t>Min. FocalPoint Bed Length</t>
  </si>
  <si>
    <t>FOCALPOINT WATER QUALITY CALCULATIONS</t>
  </si>
  <si>
    <t>Coefficient of Permeability of Soil Bed (FT/Day)</t>
  </si>
  <si>
    <t>Water Quality Treatment Volume</t>
  </si>
  <si>
    <t>Planting Soil Bed (FT)</t>
  </si>
  <si>
    <t xml:space="preserve">No Gabion Basket </t>
  </si>
  <si>
    <r>
      <t>Required Water Volume (V</t>
    </r>
    <r>
      <rPr>
        <vertAlign val="subscript"/>
        <sz val="8"/>
        <rFont val="Arial"/>
        <family val="2"/>
      </rPr>
      <t>W</t>
    </r>
    <r>
      <rPr>
        <sz val="8"/>
        <rFont val="Arial"/>
        <family val="2"/>
      </rPr>
      <t>)</t>
    </r>
  </si>
  <si>
    <r>
      <t>Required Underdrain Volume (V</t>
    </r>
    <r>
      <rPr>
        <vertAlign val="subscript"/>
        <sz val="8"/>
        <rFont val="Arial"/>
        <family val="2"/>
      </rPr>
      <t>r</t>
    </r>
    <r>
      <rPr>
        <sz val="8"/>
        <rFont val="Arial"/>
        <family val="2"/>
      </rPr>
      <t>)</t>
    </r>
  </si>
  <si>
    <t>Time for WQ Treatment Volume to Filter Through Media Bed (days)</t>
  </si>
  <si>
    <t>Drainage Area 2</t>
  </si>
  <si>
    <t xml:space="preserve"> Inches an Hour</t>
  </si>
  <si>
    <t xml:space="preserve">Shredded and screened, 3" deep </t>
  </si>
  <si>
    <t>Bottom + Sides + 10%, 6 oz/sy Geotextile minimum</t>
  </si>
  <si>
    <t>Sides &amp; bottom of excavated area + 10%, 45 Mil EPDM Liner (or equal)</t>
  </si>
  <si>
    <t>Project Information</t>
  </si>
  <si>
    <t>Engineering Contact Information</t>
  </si>
  <si>
    <t>Engineering Firm:</t>
  </si>
  <si>
    <t>Contact:</t>
  </si>
  <si>
    <t>Email:</t>
  </si>
  <si>
    <t>Project Name / Number:</t>
  </si>
  <si>
    <t>Regulatory Municipality &amp; State:</t>
  </si>
  <si>
    <t>Target Treatment Area:</t>
  </si>
  <si>
    <t>Phone:</t>
  </si>
  <si>
    <t>Fax:</t>
  </si>
  <si>
    <t>Todays Date:</t>
  </si>
  <si>
    <t>Feet</t>
  </si>
  <si>
    <t>C Factor</t>
  </si>
  <si>
    <t>FL</t>
  </si>
  <si>
    <t>Bypass Elevation</t>
  </si>
  <si>
    <t>TG</t>
  </si>
  <si>
    <t>DA1</t>
  </si>
  <si>
    <t>DA2</t>
  </si>
  <si>
    <t>DA3</t>
  </si>
  <si>
    <t>DA4</t>
  </si>
  <si>
    <t>DA5</t>
  </si>
  <si>
    <t>DA6</t>
  </si>
  <si>
    <t>DA7</t>
  </si>
  <si>
    <t>DA8</t>
  </si>
  <si>
    <t>Pervious Drainage Areas</t>
  </si>
  <si>
    <t>Required Outfall Pipe Diameter</t>
  </si>
  <si>
    <t>Required Drainage Time</t>
  </si>
  <si>
    <t>Hours</t>
  </si>
  <si>
    <t>Maximum Width Available</t>
  </si>
  <si>
    <t xml:space="preserve">Required Treament </t>
  </si>
  <si>
    <t>Impervious Drainage Area</t>
  </si>
  <si>
    <t>(If you choose not to use a gabion, you must use another form of energy dissipation)</t>
  </si>
  <si>
    <t>Drainage Area 3</t>
  </si>
  <si>
    <t>Drainage Area 4</t>
  </si>
  <si>
    <t>Drainage Area 5</t>
  </si>
  <si>
    <t>Drainage Area 6</t>
  </si>
  <si>
    <t>Drainage Area 7</t>
  </si>
  <si>
    <t>Drainage Area 8</t>
  </si>
  <si>
    <t>Required Filter Bed Size</t>
  </si>
  <si>
    <t>Biofiltration Calculator</t>
  </si>
  <si>
    <t>Drainage Area #</t>
  </si>
  <si>
    <t>Outfall Elevations</t>
  </si>
  <si>
    <t>Infiltration Rate of Soil</t>
  </si>
  <si>
    <t>For Economic Solutions to Biofiltration Design Contact Construction EcoServices at 832.456.1000</t>
  </si>
  <si>
    <t>In/Hr</t>
  </si>
  <si>
    <t>To find sustainable site design solutions visit www.ecosvs.com</t>
  </si>
  <si>
    <t>Complete the Information Below and a Report Will be Generated on the Following Pages</t>
  </si>
  <si>
    <t>* Assumes Safety Factor of 2</t>
  </si>
  <si>
    <t>DA1 Sheet 2 of 2</t>
  </si>
  <si>
    <t>Engineered Media Depth</t>
  </si>
  <si>
    <t>Max Engineered Media Bed Width</t>
  </si>
  <si>
    <t>Actual Engineered Media Bed Size</t>
  </si>
  <si>
    <t>BIOFILTER DESIGN DATA</t>
  </si>
  <si>
    <t>Biofilter Soil Bed Width</t>
  </si>
  <si>
    <t>Biofilter Soil Bed Length</t>
  </si>
  <si>
    <t>Biofilter Total Square Feet</t>
  </si>
  <si>
    <t>* Biofilter Size with a Safety Factor of 2</t>
  </si>
  <si>
    <t>Underdrain Footage Based on Length of Bed</t>
  </si>
  <si>
    <t>Area of Biofiltration Media</t>
  </si>
  <si>
    <t>Depth of Engineered Media</t>
  </si>
  <si>
    <t>Engineered Media</t>
  </si>
  <si>
    <t>Engineered Media as Specified by Engineer or Landscape Architect</t>
  </si>
  <si>
    <t>Around Underdrain System</t>
  </si>
  <si>
    <t>Biofiltration Installation Labor</t>
  </si>
  <si>
    <t>Biofiltration Underdrain Installation &amp; Labor</t>
  </si>
  <si>
    <t>Estimate assumes installation of 10LF man hour</t>
  </si>
  <si>
    <t>NOTE: This spreadsheet has been created to assist with establishing cost and pricing forstandard biofiltration systems. It is NOT a Quote. Prices listed in pop-up comment boxes are ONLY to be used as estimates and may not reflect actual prices in your area. All calculations are, to the best of our knowledge, accurate, but we do suggest that they be verified by the engineer when designing a system.  For a more economical and cost effective solution, contact Construction EcoServices at 832.456.1000</t>
  </si>
  <si>
    <t>Biofiltration Length</t>
  </si>
  <si>
    <t>Biofiltration Width</t>
  </si>
  <si>
    <t>Media Depth</t>
  </si>
  <si>
    <t>Depth to Flow Line*</t>
  </si>
  <si>
    <t>* Design assumes 12" of bridging stone around perforated pipe underdrain</t>
  </si>
  <si>
    <t>DA2 Sheet 2 of 2</t>
  </si>
  <si>
    <t>DA2 Sheet 1 of 2</t>
  </si>
  <si>
    <t>\</t>
  </si>
  <si>
    <t>DA3 Sheet 1 of 2</t>
  </si>
  <si>
    <t>DA3 Sheet 2 of 2</t>
  </si>
  <si>
    <t>DA4 Sheet 1 of 2</t>
  </si>
  <si>
    <t>DA4 Sheet 2 of 2</t>
  </si>
  <si>
    <t>DA6 Sheet 1 of 2</t>
  </si>
  <si>
    <t>DA6 Sheet 2 of 2</t>
  </si>
  <si>
    <t>DA7 Sheet 1 of 2</t>
  </si>
  <si>
    <t>DA7 Sheet 2 of 2</t>
  </si>
  <si>
    <t>DA8 Sheet 1 of 2</t>
  </si>
  <si>
    <t>BIOFILTRATION COST &amp; PRICING ESTIMATING WORKSHEET</t>
  </si>
  <si>
    <t>DA5 Sheet 1 of 2</t>
  </si>
  <si>
    <t>DA5 Sheet 2 of 2</t>
  </si>
  <si>
    <t>DA8 Sheet 2 of 2</t>
  </si>
  <si>
    <t>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</si>
</sst>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0.0000"/>
    <numFmt numFmtId="166" formatCode="&quot;$&quot;#,##0"/>
  </numFmts>
  <fonts count="35" x14ac:knownFonts="1">
    <font>
      <sz val="10"/>
      <name val="Arial"/>
    </font>
    <font>
      <sz val="10"/>
      <name val="Arial"/>
      <family val="2"/>
    </font>
    <font>
      <sz val="8"/>
      <name val="Arial"/>
      <family val="2"/>
    </font>
    <font>
      <sz val="6"/>
      <name val="Arial"/>
      <family val="2"/>
    </font>
    <font>
      <b/>
      <sz val="10"/>
      <name val="Arial"/>
      <family val="2"/>
    </font>
    <font>
      <sz val="8"/>
      <color indexed="81"/>
      <name val="Tahoma"/>
      <family val="2"/>
    </font>
    <font>
      <sz val="8"/>
      <color indexed="8"/>
      <name val="Arial"/>
      <family val="2"/>
    </font>
    <font>
      <vertAlign val="superscript"/>
      <sz val="8"/>
      <color indexed="8"/>
      <name val="Arial"/>
      <family val="2"/>
    </font>
    <font>
      <b/>
      <sz val="14"/>
      <name val="Arial"/>
      <family val="2"/>
    </font>
    <font>
      <b/>
      <sz val="8"/>
      <name val="Arial"/>
      <family val="2"/>
    </font>
    <font>
      <b/>
      <sz val="8"/>
      <color indexed="8"/>
      <name val="Arial"/>
      <family val="2"/>
    </font>
    <font>
      <b/>
      <sz val="12"/>
      <name val="Arial"/>
      <family val="2"/>
    </font>
    <font>
      <b/>
      <sz val="8"/>
      <color indexed="81"/>
      <name val="Tahoma"/>
      <family val="2"/>
    </font>
    <font>
      <b/>
      <sz val="8"/>
      <color indexed="9"/>
      <name val="Arial"/>
      <family val="2"/>
    </font>
    <font>
      <vertAlign val="subscript"/>
      <sz val="8"/>
      <name val="Arial"/>
      <family val="2"/>
    </font>
    <font>
      <b/>
      <sz val="8"/>
      <color indexed="10"/>
      <name val="Arial"/>
      <family val="2"/>
    </font>
    <font>
      <b/>
      <sz val="8"/>
      <color indexed="9"/>
      <name val="Arial"/>
      <family val="2"/>
    </font>
    <font>
      <sz val="8"/>
      <name val="Arial"/>
      <family val="2"/>
    </font>
    <font>
      <sz val="8"/>
      <color rgb="FF000000"/>
      <name val="Tahoma"/>
      <family val="2"/>
    </font>
    <font>
      <sz val="10"/>
      <color rgb="FF4E4F51"/>
      <name val="Arial"/>
      <family val="2"/>
    </font>
    <font>
      <b/>
      <sz val="10"/>
      <color rgb="FF4E4F51"/>
      <name val="Arial"/>
      <family val="2"/>
    </font>
    <font>
      <sz val="8"/>
      <color rgb="FF4E4F51"/>
      <name val="Arial"/>
      <family val="2"/>
    </font>
    <font>
      <sz val="8"/>
      <color theme="0"/>
      <name val="Arial"/>
      <family val="2"/>
    </font>
    <font>
      <b/>
      <sz val="8"/>
      <color theme="0"/>
      <name val="Arial"/>
      <family val="2"/>
    </font>
    <font>
      <b/>
      <sz val="10"/>
      <color theme="0"/>
      <name val="Arial"/>
      <family val="2"/>
    </font>
    <font>
      <sz val="10"/>
      <color theme="0"/>
      <name val="Arial"/>
      <family val="2"/>
    </font>
    <font>
      <sz val="6"/>
      <color theme="0"/>
      <name val="Arial"/>
      <family val="2"/>
    </font>
    <font>
      <b/>
      <sz val="12"/>
      <color theme="0"/>
      <name val="Arial"/>
      <family val="2"/>
    </font>
    <font>
      <b/>
      <sz val="7"/>
      <color theme="0"/>
      <name val="Arial"/>
      <family val="2"/>
    </font>
    <font>
      <b/>
      <sz val="10"/>
      <color rgb="FFFF0000"/>
      <name val="Arial"/>
      <family val="2"/>
    </font>
    <font>
      <b/>
      <sz val="10"/>
      <color rgb="FFFF0000"/>
      <name val="Georgia"/>
      <family val="1"/>
    </font>
    <font>
      <sz val="10"/>
      <color theme="1"/>
      <name val="Arial"/>
      <family val="2"/>
    </font>
    <font>
      <b/>
      <sz val="20"/>
      <name val="Arial"/>
      <family val="2"/>
    </font>
    <font>
      <b/>
      <sz val="9"/>
      <color rgb="FFFF0000"/>
      <name val="Arial"/>
      <family val="2"/>
    </font>
    <font>
      <sz val="5"/>
      <color theme="0"/>
      <name val="Arial"/>
      <family val="2"/>
    </font>
  </fonts>
  <fills count="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rgb="FF939598"/>
        <bgColor indexed="64"/>
      </patternFill>
    </fill>
    <fill>
      <patternFill patternType="solid">
        <fgColor rgb="FF4E4F51"/>
        <bgColor indexed="64"/>
      </patternFill>
    </fill>
    <fill>
      <patternFill patternType="solid">
        <fgColor theme="1"/>
        <bgColor indexed="64"/>
      </patternFill>
    </fill>
    <fill>
      <patternFill patternType="solid">
        <fgColor rgb="FF006666"/>
        <bgColor indexed="64"/>
      </patternFill>
    </fill>
  </fills>
  <borders count="48">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381">
    <xf numFmtId="0" fontId="0" fillId="0" borderId="0" xfId="0"/>
    <xf numFmtId="44" fontId="9" fillId="0" borderId="0" xfId="2" applyFont="1"/>
    <xf numFmtId="0" fontId="9" fillId="0" borderId="0" xfId="2" applyNumberFormat="1" applyFont="1"/>
    <xf numFmtId="0" fontId="1" fillId="0" borderId="0" xfId="3"/>
    <xf numFmtId="0" fontId="1" fillId="0" borderId="0" xfId="3" applyFont="1"/>
    <xf numFmtId="0" fontId="9" fillId="0" borderId="0" xfId="3" applyFont="1"/>
    <xf numFmtId="0" fontId="4" fillId="0" borderId="0" xfId="3" applyFont="1"/>
    <xf numFmtId="0" fontId="2" fillId="2" borderId="0" xfId="0" applyFont="1" applyFill="1" applyBorder="1" applyAlignment="1" applyProtection="1">
      <alignment horizontal="left" vertical="top"/>
    </xf>
    <xf numFmtId="0" fontId="2" fillId="2" borderId="0" xfId="0" applyFont="1" applyFill="1" applyBorder="1" applyAlignment="1" applyProtection="1">
      <alignment vertical="top"/>
    </xf>
    <xf numFmtId="0" fontId="2" fillId="3" borderId="0" xfId="0" applyFont="1" applyFill="1" applyBorder="1" applyProtection="1"/>
    <xf numFmtId="0" fontId="11" fillId="2" borderId="3" xfId="0" applyFont="1" applyFill="1" applyBorder="1" applyProtection="1"/>
    <xf numFmtId="0" fontId="2" fillId="2" borderId="3" xfId="0" applyFont="1" applyFill="1" applyBorder="1" applyProtection="1"/>
    <xf numFmtId="0" fontId="2" fillId="2" borderId="4" xfId="0" applyFont="1" applyFill="1" applyBorder="1" applyProtection="1"/>
    <xf numFmtId="0" fontId="0" fillId="2" borderId="2" xfId="0" applyFill="1" applyBorder="1" applyProtection="1">
      <protection hidden="1"/>
    </xf>
    <xf numFmtId="0" fontId="0" fillId="2" borderId="3" xfId="0" applyFill="1" applyBorder="1" applyProtection="1">
      <protection hidden="1"/>
    </xf>
    <xf numFmtId="0" fontId="0" fillId="2" borderId="4" xfId="0" applyFill="1" applyBorder="1" applyProtection="1">
      <protection hidden="1"/>
    </xf>
    <xf numFmtId="0" fontId="0" fillId="3" borderId="0" xfId="0" applyFill="1" applyProtection="1">
      <protection hidden="1"/>
    </xf>
    <xf numFmtId="0" fontId="0" fillId="2" borderId="5" xfId="0" applyFill="1" applyBorder="1" applyProtection="1">
      <protection hidden="1"/>
    </xf>
    <xf numFmtId="0" fontId="0" fillId="2" borderId="0" xfId="0" applyFill="1" applyBorder="1" applyProtection="1">
      <protection hidden="1"/>
    </xf>
    <xf numFmtId="0" fontId="0" fillId="2" borderId="6" xfId="0" applyFill="1" applyBorder="1" applyProtection="1">
      <protection hidden="1"/>
    </xf>
    <xf numFmtId="0" fontId="2" fillId="2" borderId="2" xfId="0" applyFont="1" applyFill="1" applyBorder="1"/>
    <xf numFmtId="0" fontId="2" fillId="2" borderId="3" xfId="0" applyFont="1" applyFill="1" applyBorder="1"/>
    <xf numFmtId="0" fontId="1" fillId="3" borderId="5" xfId="3" applyFill="1" applyBorder="1"/>
    <xf numFmtId="0" fontId="1" fillId="3" borderId="0" xfId="3" applyFill="1" applyBorder="1"/>
    <xf numFmtId="0" fontId="1" fillId="3" borderId="0" xfId="3" applyFill="1"/>
    <xf numFmtId="0" fontId="2" fillId="3" borderId="0" xfId="0" applyFont="1" applyFill="1" applyBorder="1"/>
    <xf numFmtId="0" fontId="2" fillId="3" borderId="0" xfId="0" applyFont="1" applyFill="1" applyBorder="1" applyAlignment="1" applyProtection="1">
      <alignment horizontal="left" wrapText="1"/>
    </xf>
    <xf numFmtId="0" fontId="2" fillId="3" borderId="0" xfId="0" applyFont="1" applyFill="1" applyBorder="1" applyAlignment="1" applyProtection="1">
      <alignment vertical="top"/>
    </xf>
    <xf numFmtId="0" fontId="2" fillId="3" borderId="0" xfId="0" applyFont="1" applyFill="1" applyBorder="1" applyAlignment="1" applyProtection="1">
      <alignment horizontal="left"/>
    </xf>
    <xf numFmtId="0" fontId="2" fillId="3" borderId="0" xfId="0" applyFont="1" applyFill="1" applyBorder="1" applyAlignment="1">
      <alignment horizontal="left"/>
    </xf>
    <xf numFmtId="0" fontId="2" fillId="3" borderId="0" xfId="0" applyFont="1" applyFill="1" applyBorder="1" applyAlignment="1">
      <alignment horizontal="left" vertical="center"/>
    </xf>
    <xf numFmtId="0" fontId="2" fillId="3" borderId="0" xfId="0" applyFont="1" applyFill="1" applyBorder="1" applyAlignment="1">
      <alignment vertical="top"/>
    </xf>
    <xf numFmtId="0" fontId="2" fillId="3" borderId="0" xfId="0" applyFont="1" applyFill="1" applyBorder="1" applyAlignment="1">
      <alignment vertical="center"/>
    </xf>
    <xf numFmtId="0" fontId="9" fillId="3" borderId="0" xfId="0" applyFont="1" applyFill="1" applyBorder="1" applyAlignment="1">
      <alignment vertical="top"/>
    </xf>
    <xf numFmtId="0" fontId="9" fillId="3" borderId="0" xfId="0" applyFont="1" applyFill="1" applyBorder="1"/>
    <xf numFmtId="0" fontId="9" fillId="3" borderId="0" xfId="0" applyFont="1" applyFill="1" applyBorder="1" applyAlignment="1" applyProtection="1">
      <alignment horizontal="center" vertical="top"/>
    </xf>
    <xf numFmtId="0" fontId="9" fillId="3" borderId="0" xfId="0" applyFont="1" applyFill="1" applyBorder="1" applyAlignment="1">
      <alignment horizontal="center" wrapText="1"/>
    </xf>
    <xf numFmtId="0" fontId="9" fillId="3" borderId="0" xfId="0" applyFont="1" applyFill="1" applyBorder="1"/>
    <xf numFmtId="9" fontId="9" fillId="3" borderId="0" xfId="0" applyNumberFormat="1" applyFont="1" applyFill="1" applyBorder="1" applyAlignment="1">
      <alignment horizontal="center" vertical="center"/>
    </xf>
    <xf numFmtId="0" fontId="2" fillId="3" borderId="0" xfId="0" applyFont="1" applyFill="1" applyBorder="1"/>
    <xf numFmtId="0" fontId="2" fillId="3" borderId="0" xfId="0" applyFont="1" applyFill="1" applyBorder="1" applyAlignment="1" applyProtection="1">
      <alignment horizontal="center"/>
    </xf>
    <xf numFmtId="164" fontId="15" fillId="3" borderId="0" xfId="0" applyNumberFormat="1" applyFont="1" applyFill="1" applyBorder="1" applyAlignment="1" applyProtection="1">
      <alignment horizontal="center" vertical="center"/>
    </xf>
    <xf numFmtId="0" fontId="1" fillId="3" borderId="0" xfId="3" applyFont="1" applyFill="1"/>
    <xf numFmtId="0" fontId="9" fillId="3" borderId="0" xfId="3" applyFont="1" applyFill="1"/>
    <xf numFmtId="0" fontId="9" fillId="3" borderId="0" xfId="2" applyNumberFormat="1" applyFont="1" applyFill="1"/>
    <xf numFmtId="44" fontId="9" fillId="3" borderId="0" xfId="2" applyFont="1" applyFill="1"/>
    <xf numFmtId="0" fontId="4" fillId="3" borderId="0" xfId="3" applyFont="1" applyFill="1"/>
    <xf numFmtId="0" fontId="1" fillId="2" borderId="2" xfId="3" applyFill="1" applyBorder="1"/>
    <xf numFmtId="0" fontId="8" fillId="2" borderId="3" xfId="3" applyFont="1" applyFill="1" applyBorder="1"/>
    <xf numFmtId="0" fontId="9" fillId="2" borderId="3" xfId="3" applyFont="1" applyFill="1" applyBorder="1"/>
    <xf numFmtId="0" fontId="9" fillId="2" borderId="3" xfId="2" applyNumberFormat="1" applyFont="1" applyFill="1" applyBorder="1"/>
    <xf numFmtId="44" fontId="9" fillId="2" borderId="3" xfId="2" applyFont="1" applyFill="1" applyBorder="1"/>
    <xf numFmtId="0" fontId="4" fillId="2" borderId="3" xfId="3" applyFont="1" applyFill="1" applyBorder="1"/>
    <xf numFmtId="0" fontId="1" fillId="2" borderId="3" xfId="3" applyFill="1" applyBorder="1"/>
    <xf numFmtId="0" fontId="2" fillId="2" borderId="5" xfId="0" applyFont="1" applyFill="1" applyBorder="1" applyAlignment="1">
      <alignment vertical="top"/>
    </xf>
    <xf numFmtId="0" fontId="2" fillId="2" borderId="0" xfId="0" applyFont="1" applyFill="1" applyBorder="1" applyAlignment="1">
      <alignment vertical="top"/>
    </xf>
    <xf numFmtId="0" fontId="0" fillId="5" borderId="5" xfId="0" applyFill="1" applyBorder="1" applyProtection="1">
      <protection hidden="1"/>
    </xf>
    <xf numFmtId="0" fontId="0" fillId="5" borderId="0" xfId="0" applyFill="1" applyBorder="1" applyProtection="1">
      <protection hidden="1"/>
    </xf>
    <xf numFmtId="0" fontId="0" fillId="5" borderId="6" xfId="0" applyFill="1" applyBorder="1" applyProtection="1">
      <protection hidden="1"/>
    </xf>
    <xf numFmtId="0" fontId="1" fillId="5" borderId="0" xfId="0" applyFont="1" applyFill="1" applyBorder="1" applyAlignment="1" applyProtection="1">
      <alignment vertical="center"/>
      <protection hidden="1"/>
    </xf>
    <xf numFmtId="0" fontId="0" fillId="5" borderId="9" xfId="0" applyFill="1" applyBorder="1" applyProtection="1">
      <protection hidden="1"/>
    </xf>
    <xf numFmtId="0" fontId="0" fillId="5" borderId="10" xfId="0" applyFill="1" applyBorder="1" applyProtection="1">
      <protection hidden="1"/>
    </xf>
    <xf numFmtId="0" fontId="0" fillId="5" borderId="11" xfId="0" applyFill="1" applyBorder="1" applyProtection="1">
      <protection hidden="1"/>
    </xf>
    <xf numFmtId="0" fontId="1" fillId="6" borderId="6" xfId="3" applyFill="1" applyBorder="1"/>
    <xf numFmtId="0" fontId="19" fillId="6" borderId="10" xfId="3" applyFont="1" applyFill="1" applyBorder="1"/>
    <xf numFmtId="1" fontId="20" fillId="6" borderId="7" xfId="4" applyNumberFormat="1" applyFont="1" applyFill="1" applyBorder="1"/>
    <xf numFmtId="0" fontId="2" fillId="6" borderId="5" xfId="0" applyFont="1" applyFill="1" applyBorder="1"/>
    <xf numFmtId="0" fontId="2" fillId="6" borderId="0" xfId="0" applyFont="1" applyFill="1" applyBorder="1"/>
    <xf numFmtId="0" fontId="2" fillId="6" borderId="0" xfId="0" applyFont="1" applyFill="1" applyBorder="1" applyProtection="1"/>
    <xf numFmtId="0" fontId="2" fillId="6" borderId="0" xfId="0" applyFont="1" applyFill="1" applyBorder="1" applyProtection="1">
      <protection locked="0"/>
    </xf>
    <xf numFmtId="0" fontId="2" fillId="6" borderId="0" xfId="0" applyFont="1" applyFill="1" applyBorder="1" applyAlignment="1" applyProtection="1">
      <alignment horizontal="left"/>
    </xf>
    <xf numFmtId="0" fontId="2" fillId="6" borderId="5" xfId="0" applyFont="1" applyFill="1" applyBorder="1" applyAlignment="1">
      <alignment vertical="top"/>
    </xf>
    <xf numFmtId="0" fontId="2" fillId="6" borderId="0" xfId="0" applyFont="1" applyFill="1" applyBorder="1" applyAlignment="1">
      <alignment vertical="top"/>
    </xf>
    <xf numFmtId="0" fontId="16" fillId="6" borderId="6" xfId="0" applyFont="1" applyFill="1" applyBorder="1" applyAlignment="1" applyProtection="1">
      <alignment horizontal="center"/>
    </xf>
    <xf numFmtId="0" fontId="2" fillId="6" borderId="16" xfId="0" applyFont="1" applyFill="1" applyBorder="1" applyAlignment="1" applyProtection="1">
      <alignment horizontal="center"/>
    </xf>
    <xf numFmtId="4" fontId="6" fillId="6" borderId="0" xfId="0" applyNumberFormat="1" applyFont="1" applyFill="1" applyBorder="1" applyAlignment="1" applyProtection="1">
      <alignment horizontal="center" shrinkToFit="1"/>
    </xf>
    <xf numFmtId="0" fontId="6" fillId="6" borderId="0" xfId="0" applyFont="1" applyFill="1" applyBorder="1" applyAlignment="1" applyProtection="1">
      <alignment horizontal="center" shrinkToFit="1"/>
    </xf>
    <xf numFmtId="164" fontId="10" fillId="6" borderId="0" xfId="0" applyNumberFormat="1" applyFont="1" applyFill="1" applyBorder="1" applyAlignment="1" applyProtection="1">
      <alignment horizontal="center" shrinkToFit="1"/>
    </xf>
    <xf numFmtId="0" fontId="15" fillId="6" borderId="17" xfId="0" applyFont="1" applyFill="1" applyBorder="1" applyAlignment="1" applyProtection="1">
      <alignment horizontal="center" shrinkToFit="1"/>
    </xf>
    <xf numFmtId="0" fontId="15" fillId="6" borderId="6" xfId="0" applyFont="1" applyFill="1" applyBorder="1" applyAlignment="1" applyProtection="1">
      <alignment horizontal="center" shrinkToFit="1"/>
    </xf>
    <xf numFmtId="164" fontId="2" fillId="6" borderId="6" xfId="0" applyNumberFormat="1" applyFont="1" applyFill="1" applyBorder="1" applyAlignment="1" applyProtection="1">
      <alignment horizontal="center" vertical="center"/>
    </xf>
    <xf numFmtId="0" fontId="9" fillId="6" borderId="6" xfId="0" applyFont="1" applyFill="1" applyBorder="1" applyAlignment="1" applyProtection="1">
      <alignment horizontal="center" vertical="center"/>
    </xf>
    <xf numFmtId="164" fontId="2" fillId="6" borderId="6" xfId="0" applyNumberFormat="1" applyFont="1" applyFill="1" applyBorder="1" applyAlignment="1">
      <alignment horizontal="center" vertical="center"/>
    </xf>
    <xf numFmtId="0" fontId="2" fillId="6" borderId="5" xfId="0" applyFont="1" applyFill="1" applyBorder="1" applyAlignment="1">
      <alignment horizontal="left"/>
    </xf>
    <xf numFmtId="0" fontId="2" fillId="6" borderId="0" xfId="0" applyFont="1" applyFill="1" applyBorder="1" applyAlignment="1">
      <alignment horizontal="left"/>
    </xf>
    <xf numFmtId="0" fontId="2" fillId="6" borderId="5" xfId="0" applyFont="1" applyFill="1" applyBorder="1" applyAlignment="1">
      <alignment horizontal="left" vertical="center"/>
    </xf>
    <xf numFmtId="0" fontId="2" fillId="6" borderId="0" xfId="0" applyFont="1" applyFill="1" applyBorder="1" applyAlignment="1">
      <alignment horizontal="left" vertical="center"/>
    </xf>
    <xf numFmtId="164" fontId="2" fillId="6" borderId="6" xfId="0" applyNumberFormat="1" applyFont="1" applyFill="1" applyBorder="1" applyAlignment="1" applyProtection="1">
      <alignment horizontal="left" vertical="center"/>
    </xf>
    <xf numFmtId="166" fontId="9" fillId="6" borderId="6" xfId="0" applyNumberFormat="1" applyFont="1" applyFill="1" applyBorder="1" applyAlignment="1" applyProtection="1">
      <alignment horizontal="center" vertical="top"/>
    </xf>
    <xf numFmtId="0" fontId="2" fillId="6" borderId="5" xfId="0" applyFont="1" applyFill="1" applyBorder="1" applyProtection="1">
      <protection locked="0"/>
    </xf>
    <xf numFmtId="0" fontId="2" fillId="6" borderId="5" xfId="0" applyFont="1" applyFill="1" applyBorder="1" applyAlignment="1">
      <alignment vertical="center"/>
    </xf>
    <xf numFmtId="0" fontId="2" fillId="6" borderId="0" xfId="0" applyFont="1" applyFill="1" applyBorder="1" applyAlignment="1">
      <alignment vertical="center"/>
    </xf>
    <xf numFmtId="164" fontId="9" fillId="6" borderId="6" xfId="0" applyNumberFormat="1" applyFont="1" applyFill="1" applyBorder="1" applyAlignment="1" applyProtection="1">
      <alignment horizontal="center" vertical="center"/>
    </xf>
    <xf numFmtId="0" fontId="9" fillId="6" borderId="5" xfId="0" applyFont="1" applyFill="1" applyBorder="1" applyAlignment="1">
      <alignment vertical="top"/>
    </xf>
    <xf numFmtId="0" fontId="9" fillId="6" borderId="0" xfId="0" applyFont="1" applyFill="1" applyBorder="1" applyAlignment="1">
      <alignment vertical="top"/>
    </xf>
    <xf numFmtId="0" fontId="9" fillId="6" borderId="5" xfId="0" applyFont="1" applyFill="1" applyBorder="1"/>
    <xf numFmtId="0" fontId="9" fillId="6" borderId="0" xfId="0" applyFont="1" applyFill="1" applyBorder="1"/>
    <xf numFmtId="166" fontId="9" fillId="6" borderId="6" xfId="0" applyNumberFormat="1" applyFont="1" applyFill="1" applyBorder="1" applyAlignment="1" applyProtection="1">
      <alignment horizontal="center" vertical="center"/>
    </xf>
    <xf numFmtId="0" fontId="3" fillId="6" borderId="6" xfId="0" applyFont="1" applyFill="1" applyBorder="1" applyAlignment="1">
      <alignment wrapText="1"/>
    </xf>
    <xf numFmtId="0" fontId="2" fillId="6" borderId="9" xfId="0" applyFont="1" applyFill="1" applyBorder="1"/>
    <xf numFmtId="0" fontId="2" fillId="6" borderId="10" xfId="0" applyFont="1" applyFill="1" applyBorder="1"/>
    <xf numFmtId="0" fontId="9" fillId="6" borderId="11" xfId="0" applyFont="1" applyFill="1" applyBorder="1"/>
    <xf numFmtId="0" fontId="2" fillId="7" borderId="28" xfId="0" applyFont="1" applyFill="1" applyBorder="1" applyProtection="1"/>
    <xf numFmtId="0" fontId="13" fillId="7" borderId="29" xfId="0" applyFont="1" applyFill="1" applyBorder="1" applyAlignment="1" applyProtection="1">
      <alignment horizontal="center"/>
    </xf>
    <xf numFmtId="164" fontId="13" fillId="7" borderId="29" xfId="0" applyNumberFormat="1" applyFont="1" applyFill="1" applyBorder="1" applyAlignment="1" applyProtection="1">
      <alignment horizontal="center"/>
    </xf>
    <xf numFmtId="0" fontId="16" fillId="7" borderId="29" xfId="0" applyFont="1" applyFill="1" applyBorder="1" applyAlignment="1" applyProtection="1">
      <alignment horizontal="center"/>
    </xf>
    <xf numFmtId="0" fontId="16" fillId="7" borderId="22" xfId="0" applyFont="1" applyFill="1" applyBorder="1" applyAlignment="1" applyProtection="1">
      <alignment horizontal="center"/>
    </xf>
    <xf numFmtId="0" fontId="22" fillId="6" borderId="16" xfId="0" applyFont="1" applyFill="1" applyBorder="1" applyAlignment="1" applyProtection="1">
      <alignment horizontal="center"/>
    </xf>
    <xf numFmtId="0" fontId="22" fillId="6" borderId="0" xfId="0" applyFont="1" applyFill="1" applyBorder="1" applyAlignment="1" applyProtection="1">
      <alignment horizontal="left"/>
    </xf>
    <xf numFmtId="0" fontId="22" fillId="6" borderId="0" xfId="0" applyFont="1" applyFill="1" applyBorder="1" applyProtection="1"/>
    <xf numFmtId="3" fontId="22" fillId="6" borderId="0" xfId="0" applyNumberFormat="1" applyFont="1" applyFill="1" applyBorder="1" applyAlignment="1" applyProtection="1">
      <alignment horizontal="center" vertical="center" shrinkToFit="1"/>
    </xf>
    <xf numFmtId="0" fontId="22" fillId="6" borderId="0" xfId="0" applyFont="1" applyFill="1" applyBorder="1" applyAlignment="1" applyProtection="1">
      <alignment horizontal="center" vertical="center" shrinkToFit="1"/>
    </xf>
    <xf numFmtId="44" fontId="22" fillId="6" borderId="0" xfId="2" applyFont="1" applyFill="1" applyBorder="1" applyAlignment="1" applyProtection="1">
      <alignment horizontal="center" vertical="center" shrinkToFit="1"/>
    </xf>
    <xf numFmtId="164" fontId="22" fillId="6" borderId="17" xfId="0" applyNumberFormat="1" applyFont="1" applyFill="1" applyBorder="1" applyAlignment="1" applyProtection="1">
      <alignment horizontal="center" vertical="center"/>
    </xf>
    <xf numFmtId="164" fontId="23" fillId="6" borderId="0" xfId="0" quotePrefix="1" applyNumberFormat="1" applyFont="1" applyFill="1" applyBorder="1" applyAlignment="1" applyProtection="1">
      <alignment horizontal="center" vertical="center" shrinkToFit="1"/>
    </xf>
    <xf numFmtId="0" fontId="23" fillId="6" borderId="17" xfId="0" applyFont="1" applyFill="1" applyBorder="1" applyAlignment="1" applyProtection="1">
      <alignment horizontal="center" vertical="center"/>
    </xf>
    <xf numFmtId="0" fontId="22" fillId="6" borderId="0" xfId="0" applyFont="1" applyFill="1" applyBorder="1" applyAlignment="1" applyProtection="1">
      <alignment horizontal="left" vertical="top"/>
    </xf>
    <xf numFmtId="4" fontId="22" fillId="6" borderId="0" xfId="0" applyNumberFormat="1" applyFont="1" applyFill="1" applyBorder="1" applyAlignment="1" applyProtection="1">
      <alignment horizontal="center" vertical="center" shrinkToFit="1"/>
    </xf>
    <xf numFmtId="164" fontId="23" fillId="6" borderId="0" xfId="0" applyNumberFormat="1" applyFont="1" applyFill="1" applyBorder="1" applyAlignment="1" applyProtection="1">
      <alignment horizontal="center" vertical="center" shrinkToFit="1"/>
    </xf>
    <xf numFmtId="164" fontId="22" fillId="6" borderId="17" xfId="0" applyNumberFormat="1" applyFont="1" applyFill="1" applyBorder="1" applyAlignment="1">
      <alignment horizontal="center" vertical="center"/>
    </xf>
    <xf numFmtId="164" fontId="22" fillId="6" borderId="1" xfId="0" applyNumberFormat="1" applyFont="1" applyFill="1" applyBorder="1" applyAlignment="1" applyProtection="1">
      <alignment horizontal="center" vertical="center" shrinkToFit="1"/>
    </xf>
    <xf numFmtId="4" fontId="22" fillId="6" borderId="0" xfId="0" applyNumberFormat="1" applyFont="1" applyFill="1" applyBorder="1" applyAlignment="1" applyProtection="1">
      <alignment horizontal="center" shrinkToFit="1"/>
    </xf>
    <xf numFmtId="0" fontId="22" fillId="6" borderId="0" xfId="0" applyFont="1" applyFill="1" applyBorder="1" applyAlignment="1" applyProtection="1">
      <alignment horizontal="center" shrinkToFit="1"/>
    </xf>
    <xf numFmtId="0" fontId="22" fillId="6" borderId="16" xfId="0" applyFont="1" applyFill="1" applyBorder="1" applyAlignment="1" applyProtection="1">
      <alignment horizontal="left" vertical="center"/>
    </xf>
    <xf numFmtId="0" fontId="22" fillId="6" borderId="0" xfId="0" applyFont="1" applyFill="1" applyBorder="1" applyAlignment="1" applyProtection="1">
      <alignment horizontal="left" vertical="center"/>
    </xf>
    <xf numFmtId="4" fontId="22" fillId="6" borderId="0" xfId="0" applyNumberFormat="1" applyFont="1" applyFill="1" applyBorder="1" applyAlignment="1" applyProtection="1">
      <alignment horizontal="left" vertical="center" shrinkToFit="1"/>
    </xf>
    <xf numFmtId="0" fontId="22" fillId="6" borderId="0" xfId="0" applyFont="1" applyFill="1" applyBorder="1" applyAlignment="1" applyProtection="1">
      <alignment horizontal="left" vertical="center" shrinkToFit="1"/>
    </xf>
    <xf numFmtId="164" fontId="22" fillId="6" borderId="1" xfId="0" applyNumberFormat="1" applyFont="1" applyFill="1" applyBorder="1" applyAlignment="1" applyProtection="1">
      <alignment horizontal="left" vertical="center" shrinkToFit="1"/>
    </xf>
    <xf numFmtId="164" fontId="22" fillId="6" borderId="17" xfId="0" applyNumberFormat="1" applyFont="1" applyFill="1" applyBorder="1" applyAlignment="1" applyProtection="1">
      <alignment horizontal="left" vertical="center"/>
    </xf>
    <xf numFmtId="164" fontId="22" fillId="6" borderId="1" xfId="0" applyNumberFormat="1" applyFont="1" applyFill="1" applyBorder="1" applyAlignment="1" applyProtection="1">
      <alignment horizontal="center" vertical="center" shrinkToFit="1"/>
      <protection locked="0"/>
    </xf>
    <xf numFmtId="164" fontId="22" fillId="6" borderId="0" xfId="0" applyNumberFormat="1" applyFont="1" applyFill="1" applyBorder="1" applyAlignment="1" applyProtection="1">
      <alignment horizontal="center" vertical="center" shrinkToFit="1"/>
      <protection locked="0"/>
    </xf>
    <xf numFmtId="0" fontId="22" fillId="6" borderId="16" xfId="0" applyFont="1" applyFill="1" applyBorder="1" applyAlignment="1" applyProtection="1">
      <alignment horizontal="center" vertical="top"/>
    </xf>
    <xf numFmtId="0" fontId="23" fillId="6" borderId="0" xfId="0" applyFont="1" applyFill="1" applyBorder="1" applyAlignment="1" applyProtection="1">
      <alignment horizontal="left" vertical="top"/>
    </xf>
    <xf numFmtId="0" fontId="22" fillId="6" borderId="0" xfId="0" applyFont="1" applyFill="1" applyBorder="1" applyAlignment="1" applyProtection="1">
      <alignment vertical="top"/>
    </xf>
    <xf numFmtId="4" fontId="22" fillId="6" borderId="0" xfId="0" applyNumberFormat="1" applyFont="1" applyFill="1" applyBorder="1" applyAlignment="1" applyProtection="1">
      <alignment horizontal="center" vertical="top" shrinkToFit="1"/>
    </xf>
    <xf numFmtId="0" fontId="22" fillId="6" borderId="0" xfId="0" applyFont="1" applyFill="1" applyBorder="1" applyAlignment="1" applyProtection="1">
      <alignment horizontal="center" vertical="top" shrinkToFit="1"/>
    </xf>
    <xf numFmtId="164" fontId="22" fillId="6" borderId="0" xfId="0" applyNumberFormat="1" applyFont="1" applyFill="1" applyBorder="1" applyAlignment="1" applyProtection="1">
      <alignment horizontal="center" vertical="top" shrinkToFit="1"/>
      <protection locked="0"/>
    </xf>
    <xf numFmtId="166" fontId="23" fillId="6" borderId="17" xfId="0" applyNumberFormat="1" applyFont="1" applyFill="1" applyBorder="1" applyAlignment="1" applyProtection="1">
      <alignment horizontal="center" vertical="top"/>
    </xf>
    <xf numFmtId="164" fontId="22" fillId="6" borderId="0" xfId="0" applyNumberFormat="1" applyFont="1" applyFill="1" applyBorder="1" applyAlignment="1" applyProtection="1">
      <alignment horizontal="center" vertical="center" shrinkToFit="1"/>
    </xf>
    <xf numFmtId="0" fontId="22" fillId="6" borderId="16" xfId="0" applyFont="1" applyFill="1" applyBorder="1" applyAlignment="1" applyProtection="1">
      <alignment horizontal="center"/>
      <protection locked="0"/>
    </xf>
    <xf numFmtId="0" fontId="22" fillId="6" borderId="0" xfId="0" applyFont="1" applyFill="1" applyBorder="1" applyAlignment="1" applyProtection="1">
      <alignment horizontal="left" vertical="top"/>
      <protection locked="0"/>
    </xf>
    <xf numFmtId="0" fontId="22" fillId="6" borderId="0" xfId="0" applyFont="1" applyFill="1" applyBorder="1" applyProtection="1">
      <protection locked="0"/>
    </xf>
    <xf numFmtId="4" fontId="22" fillId="6" borderId="0" xfId="0" applyNumberFormat="1" applyFont="1" applyFill="1" applyBorder="1" applyAlignment="1" applyProtection="1">
      <alignment horizontal="center" vertical="center" shrinkToFit="1"/>
      <protection locked="0"/>
    </xf>
    <xf numFmtId="0" fontId="22" fillId="6" borderId="0" xfId="0" applyFont="1" applyFill="1" applyBorder="1" applyAlignment="1" applyProtection="1">
      <alignment horizontal="center" vertical="center" shrinkToFit="1"/>
      <protection locked="0"/>
    </xf>
    <xf numFmtId="164" fontId="22" fillId="6" borderId="17" xfId="0" applyNumberFormat="1" applyFont="1" applyFill="1" applyBorder="1" applyAlignment="1" applyProtection="1">
      <alignment horizontal="center" vertical="center"/>
      <protection locked="0"/>
    </xf>
    <xf numFmtId="164" fontId="22" fillId="6" borderId="20" xfId="0" applyNumberFormat="1" applyFont="1" applyFill="1" applyBorder="1" applyAlignment="1" applyProtection="1">
      <alignment horizontal="center" vertical="center" shrinkToFit="1"/>
      <protection locked="0"/>
    </xf>
    <xf numFmtId="0" fontId="23" fillId="6" borderId="0" xfId="0" applyFont="1" applyFill="1" applyBorder="1" applyAlignment="1" applyProtection="1">
      <alignment vertical="top"/>
    </xf>
    <xf numFmtId="4" fontId="23" fillId="6" borderId="0" xfId="0" applyNumberFormat="1" applyFont="1" applyFill="1" applyBorder="1" applyAlignment="1" applyProtection="1">
      <alignment horizontal="center" vertical="top" shrinkToFit="1"/>
    </xf>
    <xf numFmtId="0" fontId="23" fillId="6" borderId="0" xfId="0" applyFont="1" applyFill="1" applyBorder="1" applyAlignment="1" applyProtection="1">
      <alignment horizontal="center" vertical="top" shrinkToFit="1"/>
    </xf>
    <xf numFmtId="164" fontId="23" fillId="6" borderId="0" xfId="0" applyNumberFormat="1" applyFont="1" applyFill="1" applyBorder="1" applyAlignment="1" applyProtection="1">
      <alignment horizontal="center" vertical="top" shrinkToFit="1"/>
    </xf>
    <xf numFmtId="0" fontId="22" fillId="6" borderId="16" xfId="0" applyFont="1" applyFill="1" applyBorder="1" applyAlignment="1" applyProtection="1">
      <alignment horizontal="center" vertical="center"/>
    </xf>
    <xf numFmtId="0" fontId="23" fillId="6" borderId="0" xfId="0" applyFont="1" applyFill="1" applyBorder="1" applyAlignment="1" applyProtection="1">
      <alignment vertical="center"/>
    </xf>
    <xf numFmtId="4" fontId="23" fillId="6" borderId="0" xfId="0" applyNumberFormat="1" applyFont="1" applyFill="1" applyBorder="1" applyAlignment="1" applyProtection="1">
      <alignment horizontal="center" vertical="center" shrinkToFit="1"/>
    </xf>
    <xf numFmtId="0" fontId="23" fillId="6" borderId="0" xfId="0" applyFont="1" applyFill="1" applyBorder="1" applyAlignment="1" applyProtection="1">
      <alignment horizontal="center" vertical="center" shrinkToFit="1"/>
    </xf>
    <xf numFmtId="164" fontId="23" fillId="6" borderId="17" xfId="0" applyNumberFormat="1" applyFont="1" applyFill="1" applyBorder="1" applyAlignment="1" applyProtection="1">
      <alignment horizontal="center" vertical="center"/>
    </xf>
    <xf numFmtId="2" fontId="22" fillId="6" borderId="0" xfId="3" applyNumberFormat="1" applyFont="1" applyFill="1" applyBorder="1" applyAlignment="1">
      <alignment horizontal="center"/>
    </xf>
    <xf numFmtId="0" fontId="23" fillId="6" borderId="16" xfId="0" applyFont="1" applyFill="1" applyBorder="1" applyAlignment="1" applyProtection="1">
      <alignment horizontal="center" vertical="top"/>
    </xf>
    <xf numFmtId="164" fontId="23" fillId="6" borderId="0" xfId="0" applyNumberFormat="1" applyFont="1" applyFill="1" applyBorder="1" applyAlignment="1" applyProtection="1">
      <alignment horizontal="center" vertical="top" shrinkToFit="1"/>
      <protection locked="0"/>
    </xf>
    <xf numFmtId="0" fontId="23" fillId="6" borderId="16" xfId="0" applyFont="1" applyFill="1" applyBorder="1" applyAlignment="1" applyProtection="1">
      <alignment horizontal="center"/>
    </xf>
    <xf numFmtId="0" fontId="23" fillId="6" borderId="0" xfId="0" applyFont="1" applyFill="1" applyBorder="1" applyAlignment="1" applyProtection="1">
      <alignment horizontal="left"/>
    </xf>
    <xf numFmtId="0" fontId="23" fillId="6" borderId="0" xfId="0" applyFont="1" applyFill="1" applyBorder="1" applyProtection="1"/>
    <xf numFmtId="164" fontId="23" fillId="6" borderId="0" xfId="0" applyNumberFormat="1" applyFont="1" applyFill="1" applyBorder="1" applyAlignment="1" applyProtection="1">
      <alignment horizontal="center" vertical="center" shrinkToFit="1"/>
      <protection locked="0"/>
    </xf>
    <xf numFmtId="0" fontId="23" fillId="6" borderId="0" xfId="0" applyFont="1" applyFill="1" applyBorder="1"/>
    <xf numFmtId="0" fontId="23" fillId="6" borderId="0" xfId="0" applyFont="1" applyFill="1" applyBorder="1" applyAlignment="1" applyProtection="1">
      <alignment horizontal="right"/>
    </xf>
    <xf numFmtId="0" fontId="23" fillId="6" borderId="15" xfId="0" applyFont="1" applyFill="1" applyBorder="1" applyAlignment="1" applyProtection="1">
      <alignment horizontal="center"/>
    </xf>
    <xf numFmtId="0" fontId="23" fillId="6" borderId="20" xfId="3" applyFont="1" applyFill="1" applyBorder="1"/>
    <xf numFmtId="0" fontId="23" fillId="6" borderId="20" xfId="2" applyNumberFormat="1" applyFont="1" applyFill="1" applyBorder="1"/>
    <xf numFmtId="44" fontId="23" fillId="6" borderId="20" xfId="2" applyFont="1" applyFill="1" applyBorder="1"/>
    <xf numFmtId="0" fontId="24" fillId="6" borderId="20" xfId="3" applyFont="1" applyFill="1" applyBorder="1"/>
    <xf numFmtId="0" fontId="25" fillId="6" borderId="30" xfId="3" applyFont="1" applyFill="1" applyBorder="1"/>
    <xf numFmtId="0" fontId="22" fillId="6" borderId="0" xfId="0" applyFont="1" applyFill="1" applyBorder="1" applyAlignment="1" applyProtection="1">
      <alignment horizontal="center"/>
    </xf>
    <xf numFmtId="0" fontId="22" fillId="6" borderId="10" xfId="0" applyFont="1" applyFill="1" applyBorder="1" applyAlignment="1" applyProtection="1">
      <alignment horizontal="center"/>
    </xf>
    <xf numFmtId="0" fontId="22" fillId="6" borderId="10" xfId="0" applyFont="1" applyFill="1" applyBorder="1" applyAlignment="1" applyProtection="1">
      <alignment horizontal="left"/>
    </xf>
    <xf numFmtId="0" fontId="22" fillId="6" borderId="10" xfId="0" applyFont="1" applyFill="1" applyBorder="1" applyProtection="1"/>
    <xf numFmtId="9" fontId="23" fillId="6" borderId="10" xfId="0" applyNumberFormat="1" applyFont="1" applyFill="1" applyBorder="1" applyAlignment="1" applyProtection="1">
      <alignment horizontal="center" vertical="center" shrinkToFit="1"/>
    </xf>
    <xf numFmtId="0" fontId="23" fillId="6" borderId="10" xfId="0" applyFont="1" applyFill="1" applyBorder="1"/>
    <xf numFmtId="0" fontId="2" fillId="4" borderId="0" xfId="0" applyFont="1" applyFill="1" applyBorder="1" applyAlignment="1" applyProtection="1">
      <alignment horizontal="left" vertical="top"/>
    </xf>
    <xf numFmtId="0" fontId="2" fillId="4" borderId="0" xfId="0" applyFont="1" applyFill="1" applyBorder="1" applyProtection="1"/>
    <xf numFmtId="3" fontId="2" fillId="4" borderId="0" xfId="0" applyNumberFormat="1" applyFont="1" applyFill="1" applyBorder="1" applyAlignment="1" applyProtection="1">
      <alignment horizontal="center" vertical="center" shrinkToFit="1"/>
    </xf>
    <xf numFmtId="0" fontId="2" fillId="4" borderId="0" xfId="0" applyFont="1" applyFill="1" applyBorder="1" applyAlignment="1" applyProtection="1">
      <alignment horizontal="center" vertical="center" shrinkToFit="1"/>
    </xf>
    <xf numFmtId="164" fontId="2" fillId="4" borderId="8" xfId="0" applyNumberFormat="1" applyFont="1" applyFill="1" applyBorder="1" applyAlignment="1" applyProtection="1">
      <alignment horizontal="center" vertical="center" shrinkToFit="1"/>
      <protection locked="0"/>
    </xf>
    <xf numFmtId="164" fontId="2" fillId="4" borderId="17" xfId="0" applyNumberFormat="1" applyFont="1" applyFill="1" applyBorder="1" applyAlignment="1" applyProtection="1">
      <alignment horizontal="center" vertical="center"/>
    </xf>
    <xf numFmtId="0" fontId="2" fillId="4" borderId="0" xfId="0" applyFont="1" applyFill="1" applyBorder="1" applyAlignment="1" applyProtection="1">
      <alignment horizontal="left"/>
      <protection locked="0"/>
    </xf>
    <xf numFmtId="0" fontId="23" fillId="6" borderId="0" xfId="3" applyFont="1" applyFill="1" applyBorder="1"/>
    <xf numFmtId="0" fontId="25" fillId="6" borderId="5" xfId="3" applyFont="1" applyFill="1" applyBorder="1"/>
    <xf numFmtId="0" fontId="27" fillId="6" borderId="0" xfId="3" applyFont="1" applyFill="1" applyBorder="1"/>
    <xf numFmtId="0" fontId="23" fillId="6" borderId="0" xfId="2" applyNumberFormat="1" applyFont="1" applyFill="1" applyBorder="1"/>
    <xf numFmtId="44" fontId="23" fillId="6" borderId="0" xfId="2" applyFont="1" applyFill="1" applyBorder="1"/>
    <xf numFmtId="0" fontId="24" fillId="6" borderId="0" xfId="3" applyFont="1" applyFill="1" applyBorder="1"/>
    <xf numFmtId="0" fontId="25" fillId="6" borderId="0" xfId="3" applyFont="1" applyFill="1" applyBorder="1"/>
    <xf numFmtId="0" fontId="25" fillId="6" borderId="6" xfId="3" applyFont="1" applyFill="1" applyBorder="1"/>
    <xf numFmtId="0" fontId="22" fillId="6" borderId="0" xfId="3" applyFont="1" applyFill="1" applyBorder="1"/>
    <xf numFmtId="0" fontId="22" fillId="5" borderId="8" xfId="2" applyNumberFormat="1" applyFont="1" applyFill="1" applyBorder="1" applyProtection="1">
      <protection locked="0"/>
    </xf>
    <xf numFmtId="44" fontId="22" fillId="6" borderId="0" xfId="2" applyFont="1" applyFill="1" applyBorder="1"/>
    <xf numFmtId="1" fontId="23" fillId="6" borderId="0" xfId="2" applyNumberFormat="1" applyFont="1" applyFill="1" applyBorder="1"/>
    <xf numFmtId="165" fontId="23" fillId="6" borderId="0" xfId="2" applyNumberFormat="1" applyFont="1" applyFill="1" applyBorder="1"/>
    <xf numFmtId="0" fontId="23" fillId="7" borderId="18" xfId="3" applyFont="1" applyFill="1" applyBorder="1"/>
    <xf numFmtId="0" fontId="25" fillId="7" borderId="7" xfId="3" applyFont="1" applyFill="1" applyBorder="1"/>
    <xf numFmtId="0" fontId="22" fillId="7" borderId="7" xfId="3" applyFont="1" applyFill="1" applyBorder="1"/>
    <xf numFmtId="0" fontId="23" fillId="7" borderId="7" xfId="3" applyFont="1" applyFill="1" applyBorder="1"/>
    <xf numFmtId="0" fontId="24" fillId="7" borderId="7" xfId="3" applyFont="1" applyFill="1" applyBorder="1"/>
    <xf numFmtId="0" fontId="25" fillId="7" borderId="25" xfId="3" applyFont="1" applyFill="1" applyBorder="1"/>
    <xf numFmtId="0" fontId="23" fillId="6" borderId="5" xfId="3" applyFont="1" applyFill="1" applyBorder="1"/>
    <xf numFmtId="0" fontId="22" fillId="6" borderId="5" xfId="3" applyFont="1" applyFill="1" applyBorder="1"/>
    <xf numFmtId="0" fontId="25" fillId="5" borderId="8" xfId="3" applyFont="1" applyFill="1" applyBorder="1" applyProtection="1">
      <protection locked="0"/>
    </xf>
    <xf numFmtId="0" fontId="25" fillId="5" borderId="8" xfId="3" applyFont="1" applyFill="1" applyBorder="1"/>
    <xf numFmtId="1" fontId="25" fillId="5" borderId="8" xfId="3" applyNumberFormat="1" applyFont="1" applyFill="1" applyBorder="1"/>
    <xf numFmtId="2" fontId="25" fillId="5" borderId="8" xfId="3" applyNumberFormat="1" applyFont="1" applyFill="1" applyBorder="1"/>
    <xf numFmtId="0" fontId="22" fillId="6" borderId="9" xfId="3" applyFont="1" applyFill="1" applyBorder="1"/>
    <xf numFmtId="0" fontId="23" fillId="6" borderId="10" xfId="3" applyFont="1" applyFill="1" applyBorder="1"/>
    <xf numFmtId="0" fontId="25" fillId="6" borderId="10" xfId="3" applyFont="1" applyFill="1" applyBorder="1"/>
    <xf numFmtId="0" fontId="22" fillId="6" borderId="10" xfId="3" applyFont="1" applyFill="1" applyBorder="1"/>
    <xf numFmtId="0" fontId="25" fillId="6" borderId="11" xfId="3" applyFont="1" applyFill="1" applyBorder="1"/>
    <xf numFmtId="0" fontId="23" fillId="6" borderId="18" xfId="3" applyFont="1" applyFill="1" applyBorder="1"/>
    <xf numFmtId="0" fontId="23" fillId="6" borderId="7" xfId="3" applyFont="1" applyFill="1" applyBorder="1"/>
    <xf numFmtId="1" fontId="25" fillId="6" borderId="7" xfId="3" applyNumberFormat="1" applyFont="1" applyFill="1" applyBorder="1"/>
    <xf numFmtId="0" fontId="22" fillId="6" borderId="7" xfId="3" applyFont="1" applyFill="1" applyBorder="1"/>
    <xf numFmtId="0" fontId="25" fillId="6" borderId="7" xfId="3" applyFont="1" applyFill="1" applyBorder="1"/>
    <xf numFmtId="0" fontId="25" fillId="6" borderId="25" xfId="3" applyFont="1" applyFill="1" applyBorder="1"/>
    <xf numFmtId="2" fontId="25" fillId="6" borderId="0" xfId="3" applyNumberFormat="1" applyFont="1" applyFill="1" applyBorder="1"/>
    <xf numFmtId="0" fontId="22" fillId="6" borderId="0" xfId="3" applyFont="1" applyFill="1" applyBorder="1" applyAlignment="1"/>
    <xf numFmtId="0" fontId="22" fillId="6" borderId="0" xfId="3" applyFont="1" applyFill="1" applyBorder="1" applyAlignment="1">
      <alignment wrapText="1"/>
    </xf>
    <xf numFmtId="0" fontId="23" fillId="6" borderId="2" xfId="3" applyFont="1" applyFill="1" applyBorder="1"/>
    <xf numFmtId="0" fontId="23" fillId="6" borderId="3" xfId="3" applyFont="1" applyFill="1" applyBorder="1"/>
    <xf numFmtId="0" fontId="25" fillId="6" borderId="3" xfId="3" applyFont="1" applyFill="1" applyBorder="1"/>
    <xf numFmtId="0" fontId="28" fillId="6" borderId="7" xfId="3" applyFont="1" applyFill="1" applyBorder="1"/>
    <xf numFmtId="0" fontId="24" fillId="6" borderId="7" xfId="3" applyFont="1" applyFill="1" applyBorder="1"/>
    <xf numFmtId="0" fontId="28" fillId="6" borderId="0" xfId="3" applyFont="1" applyFill="1" applyBorder="1"/>
    <xf numFmtId="0" fontId="23" fillId="6" borderId="19" xfId="3" applyFont="1" applyFill="1" applyBorder="1"/>
    <xf numFmtId="2" fontId="24" fillId="6" borderId="20" xfId="3" applyNumberFormat="1" applyFont="1" applyFill="1" applyBorder="1"/>
    <xf numFmtId="0" fontId="22" fillId="6" borderId="20" xfId="3" applyFont="1" applyFill="1" applyBorder="1"/>
    <xf numFmtId="0" fontId="25" fillId="6" borderId="20" xfId="3" applyFont="1" applyFill="1" applyBorder="1"/>
    <xf numFmtId="0" fontId="25" fillId="6" borderId="26" xfId="3" applyFont="1" applyFill="1" applyBorder="1"/>
    <xf numFmtId="0" fontId="23" fillId="6" borderId="21" xfId="3" applyFont="1" applyFill="1" applyBorder="1"/>
    <xf numFmtId="0" fontId="23" fillId="6" borderId="1" xfId="3" applyFont="1" applyFill="1" applyBorder="1"/>
    <xf numFmtId="2" fontId="24" fillId="6" borderId="1" xfId="3" applyNumberFormat="1" applyFont="1" applyFill="1" applyBorder="1"/>
    <xf numFmtId="0" fontId="22" fillId="6" borderId="1" xfId="3" applyFont="1" applyFill="1" applyBorder="1"/>
    <xf numFmtId="0" fontId="25" fillId="6" borderId="1" xfId="3" applyFont="1" applyFill="1" applyBorder="1"/>
    <xf numFmtId="0" fontId="25" fillId="6" borderId="27" xfId="3" applyFont="1" applyFill="1" applyBorder="1"/>
    <xf numFmtId="0" fontId="23" fillId="6" borderId="23" xfId="3" applyFont="1" applyFill="1" applyBorder="1"/>
    <xf numFmtId="0" fontId="23" fillId="6" borderId="24" xfId="3" applyFont="1" applyFill="1" applyBorder="1"/>
    <xf numFmtId="0" fontId="22" fillId="6" borderId="24" xfId="3" applyFont="1" applyFill="1" applyBorder="1"/>
    <xf numFmtId="0" fontId="25" fillId="6" borderId="24" xfId="3" applyFont="1" applyFill="1" applyBorder="1"/>
    <xf numFmtId="10" fontId="24" fillId="6" borderId="0" xfId="4" applyNumberFormat="1" applyFont="1" applyFill="1" applyBorder="1"/>
    <xf numFmtId="2" fontId="24" fillId="6" borderId="0" xfId="4" applyNumberFormat="1" applyFont="1" applyFill="1" applyBorder="1"/>
    <xf numFmtId="165" fontId="24" fillId="6" borderId="0" xfId="4" applyNumberFormat="1" applyFont="1" applyFill="1" applyBorder="1" applyAlignment="1">
      <alignment horizontal="right"/>
    </xf>
    <xf numFmtId="2" fontId="24" fillId="6" borderId="0" xfId="0" applyNumberFormat="1" applyFont="1" applyFill="1" applyBorder="1" applyAlignment="1" applyProtection="1">
      <alignment horizontal="right"/>
    </xf>
    <xf numFmtId="0" fontId="25" fillId="6" borderId="9" xfId="3" applyFont="1" applyFill="1" applyBorder="1"/>
    <xf numFmtId="0" fontId="23" fillId="6" borderId="10" xfId="2" applyNumberFormat="1" applyFont="1" applyFill="1" applyBorder="1"/>
    <xf numFmtId="44" fontId="23" fillId="6" borderId="10" xfId="2" applyFont="1" applyFill="1" applyBorder="1"/>
    <xf numFmtId="0" fontId="24" fillId="6" borderId="10" xfId="3" applyFont="1" applyFill="1" applyBorder="1"/>
    <xf numFmtId="1" fontId="29" fillId="6" borderId="1" xfId="3" applyNumberFormat="1" applyFont="1" applyFill="1" applyBorder="1"/>
    <xf numFmtId="1" fontId="30" fillId="6" borderId="24" xfId="0" applyNumberFormat="1" applyFont="1" applyFill="1" applyBorder="1" applyAlignment="1" applyProtection="1">
      <alignment horizontal="right"/>
    </xf>
    <xf numFmtId="0" fontId="29" fillId="6" borderId="7" xfId="3" applyFont="1" applyFill="1" applyBorder="1"/>
    <xf numFmtId="4" fontId="21" fillId="6" borderId="0" xfId="0" applyNumberFormat="1" applyFont="1" applyFill="1" applyBorder="1" applyAlignment="1" applyProtection="1">
      <alignment horizontal="center" vertical="center" shrinkToFit="1"/>
    </xf>
    <xf numFmtId="0" fontId="25" fillId="5" borderId="0" xfId="0" applyFont="1" applyFill="1" applyBorder="1" applyProtection="1">
      <protection hidden="1"/>
    </xf>
    <xf numFmtId="0" fontId="25" fillId="5" borderId="29" xfId="0" applyFont="1" applyFill="1" applyBorder="1" applyProtection="1">
      <protection hidden="1"/>
    </xf>
    <xf numFmtId="0" fontId="25" fillId="5" borderId="2" xfId="0" applyFont="1" applyFill="1" applyBorder="1" applyAlignment="1" applyProtection="1">
      <alignment vertical="center"/>
      <protection hidden="1"/>
    </xf>
    <xf numFmtId="0" fontId="25" fillId="5" borderId="3" xfId="0" applyFont="1" applyFill="1" applyBorder="1" applyAlignment="1" applyProtection="1">
      <alignment vertical="center"/>
      <protection hidden="1"/>
    </xf>
    <xf numFmtId="0" fontId="25" fillId="5" borderId="4" xfId="0" applyFont="1" applyFill="1" applyBorder="1" applyAlignment="1" applyProtection="1">
      <alignment vertical="center"/>
      <protection hidden="1"/>
    </xf>
    <xf numFmtId="0" fontId="25" fillId="5" borderId="36" xfId="0" applyFont="1" applyFill="1" applyBorder="1" applyAlignment="1" applyProtection="1">
      <alignment horizontal="center" vertical="center"/>
      <protection hidden="1"/>
    </xf>
    <xf numFmtId="0" fontId="25" fillId="5" borderId="37" xfId="0" applyFont="1" applyFill="1" applyBorder="1" applyAlignment="1" applyProtection="1">
      <alignment horizontal="center" vertical="center"/>
      <protection hidden="1"/>
    </xf>
    <xf numFmtId="0" fontId="25" fillId="5" borderId="31" xfId="0" applyFont="1" applyFill="1" applyBorder="1" applyAlignment="1" applyProtection="1">
      <alignment vertical="center"/>
      <protection hidden="1"/>
    </xf>
    <xf numFmtId="0" fontId="25" fillId="5" borderId="4" xfId="0" applyFont="1" applyFill="1" applyBorder="1" applyAlignment="1" applyProtection="1">
      <alignment horizontal="right" vertical="center"/>
      <protection hidden="1"/>
    </xf>
    <xf numFmtId="0" fontId="25" fillId="5" borderId="21" xfId="0" applyFont="1" applyFill="1" applyBorder="1" applyAlignment="1" applyProtection="1">
      <alignment vertical="center"/>
      <protection hidden="1"/>
    </xf>
    <xf numFmtId="0" fontId="25" fillId="5" borderId="1" xfId="0" applyFont="1" applyFill="1" applyBorder="1" applyAlignment="1" applyProtection="1">
      <alignment vertical="center"/>
      <protection hidden="1"/>
    </xf>
    <xf numFmtId="0" fontId="25" fillId="5" borderId="27" xfId="0" applyFont="1" applyFill="1" applyBorder="1" applyAlignment="1" applyProtection="1">
      <alignment horizontal="right" vertical="center"/>
      <protection hidden="1"/>
    </xf>
    <xf numFmtId="0" fontId="25" fillId="5" borderId="5" xfId="0" applyFont="1" applyFill="1" applyBorder="1" applyProtection="1">
      <protection hidden="1"/>
    </xf>
    <xf numFmtId="0" fontId="25" fillId="5" borderId="6" xfId="0" applyFont="1" applyFill="1" applyBorder="1" applyAlignment="1" applyProtection="1">
      <alignment horizontal="right" vertical="center"/>
      <protection hidden="1"/>
    </xf>
    <xf numFmtId="0" fontId="25" fillId="5" borderId="38" xfId="0" applyFont="1" applyFill="1" applyBorder="1" applyAlignment="1" applyProtection="1">
      <alignment vertical="center"/>
      <protection hidden="1"/>
    </xf>
    <xf numFmtId="0" fontId="25" fillId="5" borderId="29" xfId="0" applyFont="1" applyFill="1" applyBorder="1" applyAlignment="1" applyProtection="1">
      <alignment vertical="center"/>
      <protection hidden="1"/>
    </xf>
    <xf numFmtId="0" fontId="25" fillId="5" borderId="39" xfId="0" applyFont="1" applyFill="1" applyBorder="1" applyAlignment="1" applyProtection="1">
      <alignment horizontal="right" vertical="center"/>
      <protection hidden="1"/>
    </xf>
    <xf numFmtId="0" fontId="25" fillId="5" borderId="38" xfId="0" applyFont="1" applyFill="1" applyBorder="1" applyProtection="1">
      <protection hidden="1"/>
    </xf>
    <xf numFmtId="0" fontId="25" fillId="5" borderId="39" xfId="0" applyFont="1" applyFill="1" applyBorder="1" applyProtection="1">
      <protection hidden="1"/>
    </xf>
    <xf numFmtId="0" fontId="25" fillId="5" borderId="6" xfId="0" applyFont="1" applyFill="1" applyBorder="1" applyProtection="1">
      <protection hidden="1"/>
    </xf>
    <xf numFmtId="0" fontId="24" fillId="5" borderId="18" xfId="0" applyFont="1" applyFill="1" applyBorder="1" applyProtection="1">
      <protection hidden="1"/>
    </xf>
    <xf numFmtId="0" fontId="25" fillId="5" borderId="7" xfId="0" applyFont="1" applyFill="1" applyBorder="1" applyProtection="1">
      <protection hidden="1"/>
    </xf>
    <xf numFmtId="0" fontId="25" fillId="5" borderId="25" xfId="0" applyFont="1" applyFill="1" applyBorder="1" applyProtection="1">
      <protection hidden="1"/>
    </xf>
    <xf numFmtId="0" fontId="26" fillId="6" borderId="0" xfId="0" applyFont="1" applyFill="1" applyBorder="1" applyAlignment="1" applyProtection="1">
      <alignment horizontal="left" vertical="top"/>
    </xf>
    <xf numFmtId="0" fontId="26" fillId="6" borderId="0" xfId="0" applyFont="1" applyFill="1" applyBorder="1" applyAlignment="1" applyProtection="1">
      <alignment vertical="top"/>
    </xf>
    <xf numFmtId="0" fontId="26" fillId="6" borderId="0" xfId="0" applyFont="1" applyFill="1" applyBorder="1" applyAlignment="1" applyProtection="1">
      <alignment horizontal="left" vertical="top"/>
      <protection locked="0"/>
    </xf>
    <xf numFmtId="164" fontId="22" fillId="5" borderId="8" xfId="0" applyNumberFormat="1" applyFont="1" applyFill="1" applyBorder="1" applyAlignment="1" applyProtection="1">
      <alignment horizontal="center" vertical="center" shrinkToFit="1"/>
    </xf>
    <xf numFmtId="164" fontId="22" fillId="5" borderId="8" xfId="0" applyNumberFormat="1" applyFont="1" applyFill="1" applyBorder="1" applyAlignment="1" applyProtection="1">
      <alignment horizontal="center" vertical="center" shrinkToFit="1"/>
      <protection locked="0"/>
    </xf>
    <xf numFmtId="0" fontId="21" fillId="2" borderId="4" xfId="3" applyFont="1" applyFill="1" applyBorder="1" applyAlignment="1">
      <alignment horizontal="right"/>
    </xf>
    <xf numFmtId="0" fontId="21" fillId="2" borderId="6" xfId="0" applyFont="1" applyFill="1" applyBorder="1" applyAlignment="1" applyProtection="1">
      <alignment horizontal="right" vertical="top"/>
    </xf>
    <xf numFmtId="0" fontId="19" fillId="4" borderId="5" xfId="0" applyFont="1" applyFill="1" applyBorder="1" applyAlignment="1" applyProtection="1">
      <alignment vertical="top" wrapText="1"/>
      <protection locked="0"/>
    </xf>
    <xf numFmtId="0" fontId="19" fillId="4" borderId="0" xfId="0" applyFont="1" applyFill="1" applyBorder="1" applyAlignment="1" applyProtection="1">
      <alignment vertical="top" wrapText="1"/>
      <protection locked="0"/>
    </xf>
    <xf numFmtId="0" fontId="19" fillId="4" borderId="6" xfId="0" applyFont="1" applyFill="1" applyBorder="1" applyAlignment="1" applyProtection="1">
      <alignment vertical="top" wrapText="1"/>
      <protection locked="0"/>
    </xf>
    <xf numFmtId="0" fontId="19" fillId="4" borderId="9" xfId="0" applyFont="1" applyFill="1" applyBorder="1" applyAlignment="1" applyProtection="1">
      <alignment vertical="top" wrapText="1"/>
      <protection locked="0"/>
    </xf>
    <xf numFmtId="0" fontId="19" fillId="4" borderId="10" xfId="0" applyFont="1" applyFill="1" applyBorder="1" applyAlignment="1" applyProtection="1">
      <alignment vertical="top" wrapText="1"/>
      <protection locked="0"/>
    </xf>
    <xf numFmtId="0" fontId="19" fillId="4" borderId="11" xfId="0" applyFont="1" applyFill="1" applyBorder="1" applyAlignment="1" applyProtection="1">
      <alignment vertical="top" wrapText="1"/>
      <protection locked="0"/>
    </xf>
    <xf numFmtId="0" fontId="25" fillId="5" borderId="5" xfId="0" applyFont="1" applyFill="1" applyBorder="1" applyAlignment="1" applyProtection="1">
      <alignment vertical="center"/>
      <protection hidden="1"/>
    </xf>
    <xf numFmtId="0" fontId="25" fillId="5" borderId="0" xfId="0" applyFont="1" applyFill="1" applyBorder="1" applyAlignment="1" applyProtection="1">
      <alignment vertical="center"/>
      <protection hidden="1"/>
    </xf>
    <xf numFmtId="2" fontId="22" fillId="5" borderId="8" xfId="2" applyNumberFormat="1" applyFont="1" applyFill="1" applyBorder="1" applyProtection="1">
      <protection locked="0"/>
    </xf>
    <xf numFmtId="0" fontId="19" fillId="5" borderId="5" xfId="0" applyFont="1" applyFill="1" applyBorder="1" applyAlignment="1" applyProtection="1">
      <alignment vertical="top" wrapText="1"/>
      <protection locked="0"/>
    </xf>
    <xf numFmtId="0" fontId="19" fillId="5" borderId="0" xfId="0" applyFont="1" applyFill="1" applyBorder="1" applyAlignment="1" applyProtection="1">
      <alignment vertical="top" wrapText="1"/>
      <protection locked="0"/>
    </xf>
    <xf numFmtId="0" fontId="19" fillId="5" borderId="6" xfId="0" applyFont="1" applyFill="1" applyBorder="1" applyAlignment="1" applyProtection="1">
      <alignment vertical="top" wrapText="1"/>
      <protection locked="0"/>
    </xf>
    <xf numFmtId="0" fontId="25" fillId="5" borderId="10" xfId="0" applyFont="1" applyFill="1" applyBorder="1" applyProtection="1">
      <protection hidden="1"/>
    </xf>
    <xf numFmtId="0" fontId="31" fillId="5" borderId="5" xfId="0" applyFont="1" applyFill="1" applyBorder="1" applyAlignment="1" applyProtection="1">
      <alignment vertical="center"/>
      <protection hidden="1"/>
    </xf>
    <xf numFmtId="0" fontId="31" fillId="5" borderId="0" xfId="0" applyFont="1" applyFill="1" applyBorder="1" applyAlignment="1" applyProtection="1">
      <alignment vertical="center"/>
      <protection hidden="1"/>
    </xf>
    <xf numFmtId="0" fontId="31" fillId="5" borderId="6" xfId="0" applyFont="1" applyFill="1" applyBorder="1" applyAlignment="1" applyProtection="1">
      <alignment horizontal="right" vertical="center"/>
      <protection hidden="1"/>
    </xf>
    <xf numFmtId="0" fontId="31" fillId="5" borderId="9" xfId="0" applyFont="1" applyFill="1" applyBorder="1" applyAlignment="1" applyProtection="1">
      <alignment vertical="center"/>
      <protection hidden="1"/>
    </xf>
    <xf numFmtId="0" fontId="31" fillId="5" borderId="10" xfId="0" applyFont="1" applyFill="1" applyBorder="1" applyAlignment="1" applyProtection="1">
      <alignment vertical="center"/>
      <protection hidden="1"/>
    </xf>
    <xf numFmtId="0" fontId="31" fillId="5" borderId="11" xfId="0" applyFont="1" applyFill="1" applyBorder="1" applyAlignment="1" applyProtection="1">
      <alignment horizontal="right" vertical="center"/>
      <protection hidden="1"/>
    </xf>
    <xf numFmtId="0" fontId="19" fillId="4" borderId="33" xfId="0" applyFont="1" applyFill="1" applyBorder="1" applyAlignment="1" applyProtection="1">
      <alignment horizontal="center" vertical="center"/>
      <protection locked="0"/>
    </xf>
    <xf numFmtId="0" fontId="19" fillId="4" borderId="8" xfId="0" applyFont="1" applyFill="1" applyBorder="1" applyAlignment="1" applyProtection="1">
      <alignment horizontal="center" vertical="center"/>
      <protection locked="0"/>
    </xf>
    <xf numFmtId="2" fontId="19" fillId="4" borderId="8" xfId="0" applyNumberFormat="1" applyFont="1" applyFill="1" applyBorder="1" applyAlignment="1" applyProtection="1">
      <alignment horizontal="center" vertical="center"/>
      <protection locked="0"/>
    </xf>
    <xf numFmtId="2" fontId="19" fillId="4" borderId="13" xfId="0" applyNumberFormat="1" applyFont="1" applyFill="1" applyBorder="1" applyAlignment="1" applyProtection="1">
      <alignment horizontal="center" vertical="center"/>
      <protection locked="0"/>
    </xf>
    <xf numFmtId="2" fontId="19" fillId="4" borderId="40" xfId="0" applyNumberFormat="1" applyFont="1" applyFill="1" applyBorder="1" applyAlignment="1" applyProtection="1">
      <alignment horizontal="center" vertical="center"/>
      <protection locked="0"/>
    </xf>
    <xf numFmtId="2" fontId="19" fillId="4" borderId="28" xfId="0" applyNumberFormat="1" applyFont="1" applyFill="1" applyBorder="1" applyAlignment="1" applyProtection="1">
      <alignment horizontal="center" vertical="center"/>
      <protection locked="0"/>
    </xf>
    <xf numFmtId="0" fontId="19" fillId="4" borderId="34" xfId="0" applyFont="1" applyFill="1" applyBorder="1" applyAlignment="1" applyProtection="1">
      <alignment horizontal="center" vertical="center"/>
      <protection locked="0"/>
    </xf>
    <xf numFmtId="0" fontId="19" fillId="4" borderId="35" xfId="0" applyFont="1" applyFill="1" applyBorder="1" applyAlignment="1" applyProtection="1">
      <alignment horizontal="center" vertical="center"/>
      <protection locked="0"/>
    </xf>
    <xf numFmtId="2" fontId="19" fillId="4" borderId="35" xfId="0" applyNumberFormat="1" applyFont="1" applyFill="1" applyBorder="1" applyAlignment="1" applyProtection="1">
      <alignment horizontal="center" vertical="center"/>
      <protection locked="0"/>
    </xf>
    <xf numFmtId="0" fontId="19" fillId="4" borderId="40" xfId="0" applyFont="1" applyFill="1" applyBorder="1" applyAlignment="1" applyProtection="1">
      <alignment horizontal="center" vertical="center"/>
      <protection locked="0"/>
    </xf>
    <xf numFmtId="0" fontId="19" fillId="4" borderId="41" xfId="0" applyFont="1" applyFill="1" applyBorder="1" applyAlignment="1" applyProtection="1">
      <alignment horizontal="center" vertical="center"/>
      <protection locked="0"/>
    </xf>
    <xf numFmtId="0" fontId="29" fillId="5" borderId="2" xfId="0" applyFont="1" applyFill="1" applyBorder="1" applyAlignment="1" applyProtection="1">
      <alignment vertical="center"/>
      <protection hidden="1"/>
    </xf>
    <xf numFmtId="0" fontId="24" fillId="5" borderId="3" xfId="0" applyFont="1" applyFill="1" applyBorder="1" applyAlignment="1" applyProtection="1">
      <alignment vertical="center"/>
      <protection hidden="1"/>
    </xf>
    <xf numFmtId="0" fontId="29" fillId="5" borderId="4" xfId="0" applyFont="1" applyFill="1" applyBorder="1" applyAlignment="1" applyProtection="1">
      <alignment horizontal="right" vertical="center"/>
      <protection hidden="1"/>
    </xf>
    <xf numFmtId="2" fontId="29" fillId="5" borderId="36" xfId="0" applyNumberFormat="1" applyFont="1" applyFill="1" applyBorder="1" applyAlignment="1" applyProtection="1">
      <alignment horizontal="center" vertical="center"/>
      <protection locked="0"/>
    </xf>
    <xf numFmtId="2" fontId="31" fillId="8" borderId="8" xfId="0" applyNumberFormat="1" applyFont="1" applyFill="1" applyBorder="1" applyAlignment="1" applyProtection="1">
      <alignment horizontal="center" vertical="center"/>
      <protection locked="0"/>
    </xf>
    <xf numFmtId="2" fontId="31" fillId="8" borderId="13" xfId="0" applyNumberFormat="1" applyFont="1" applyFill="1" applyBorder="1" applyAlignment="1" applyProtection="1">
      <alignment horizontal="center" vertical="center"/>
      <protection locked="0"/>
    </xf>
    <xf numFmtId="2" fontId="31" fillId="8" borderId="35" xfId="0" applyNumberFormat="1" applyFont="1" applyFill="1" applyBorder="1" applyAlignment="1" applyProtection="1">
      <alignment horizontal="center" vertical="center"/>
      <protection locked="0"/>
    </xf>
    <xf numFmtId="2" fontId="31" fillId="8" borderId="45" xfId="0" applyNumberFormat="1" applyFont="1" applyFill="1" applyBorder="1" applyAlignment="1" applyProtection="1">
      <alignment horizontal="center" vertical="center"/>
      <protection locked="0"/>
    </xf>
    <xf numFmtId="2" fontId="31" fillId="8" borderId="46" xfId="0" applyNumberFormat="1" applyFont="1" applyFill="1" applyBorder="1" applyAlignment="1" applyProtection="1">
      <alignment horizontal="center" vertical="center"/>
      <protection locked="0"/>
    </xf>
    <xf numFmtId="0" fontId="32" fillId="2" borderId="0" xfId="0" applyFont="1" applyFill="1" applyBorder="1" applyProtection="1">
      <protection hidden="1"/>
    </xf>
    <xf numFmtId="0" fontId="1" fillId="2" borderId="0" xfId="0" applyFont="1" applyFill="1" applyBorder="1" applyProtection="1">
      <protection hidden="1"/>
    </xf>
    <xf numFmtId="2" fontId="31" fillId="8" borderId="15" xfId="0" applyNumberFormat="1" applyFont="1" applyFill="1" applyBorder="1" applyAlignment="1" applyProtection="1">
      <alignment horizontal="center" vertical="center"/>
      <protection locked="0"/>
    </xf>
    <xf numFmtId="0" fontId="24" fillId="5" borderId="0" xfId="0" applyFont="1" applyFill="1" applyBorder="1" applyAlignment="1" applyProtection="1">
      <alignment vertical="center"/>
      <protection hidden="1"/>
    </xf>
    <xf numFmtId="0" fontId="29" fillId="5" borderId="0" xfId="0" applyFont="1" applyFill="1" applyBorder="1" applyAlignment="1" applyProtection="1">
      <alignment vertical="center"/>
      <protection hidden="1"/>
    </xf>
    <xf numFmtId="0" fontId="29" fillId="5" borderId="0" xfId="0" applyFont="1" applyFill="1" applyBorder="1" applyAlignment="1" applyProtection="1">
      <alignment horizontal="right" vertical="center"/>
      <protection hidden="1"/>
    </xf>
    <xf numFmtId="2" fontId="29" fillId="5" borderId="8" xfId="0" applyNumberFormat="1" applyFont="1" applyFill="1" applyBorder="1" applyAlignment="1" applyProtection="1">
      <alignment horizontal="center" vertical="center"/>
      <protection locked="0"/>
    </xf>
    <xf numFmtId="2" fontId="29" fillId="5" borderId="13" xfId="0" applyNumberFormat="1" applyFont="1" applyFill="1" applyBorder="1" applyAlignment="1" applyProtection="1">
      <alignment horizontal="center" vertical="center"/>
      <protection locked="0"/>
    </xf>
    <xf numFmtId="1" fontId="29" fillId="5" borderId="13" xfId="0" applyNumberFormat="1" applyFont="1" applyFill="1" applyBorder="1" applyAlignment="1" applyProtection="1">
      <alignment horizontal="center" vertical="center"/>
      <protection locked="0"/>
    </xf>
    <xf numFmtId="2" fontId="31" fillId="8" borderId="12" xfId="0" applyNumberFormat="1" applyFont="1" applyFill="1" applyBorder="1" applyAlignment="1" applyProtection="1">
      <alignment horizontal="center" vertical="center"/>
      <protection locked="0"/>
    </xf>
    <xf numFmtId="1" fontId="29" fillId="5" borderId="35" xfId="0" applyNumberFormat="1" applyFont="1" applyFill="1" applyBorder="1" applyAlignment="1" applyProtection="1">
      <alignment horizontal="center" vertical="center"/>
      <protection locked="0"/>
    </xf>
    <xf numFmtId="0" fontId="33" fillId="5" borderId="5" xfId="0" applyFont="1" applyFill="1" applyBorder="1" applyAlignment="1" applyProtection="1">
      <alignment vertical="center"/>
      <protection hidden="1"/>
    </xf>
    <xf numFmtId="164" fontId="22" fillId="6" borderId="29" xfId="0" applyNumberFormat="1" applyFont="1" applyFill="1" applyBorder="1" applyAlignment="1" applyProtection="1">
      <alignment horizontal="center" vertical="center" shrinkToFit="1"/>
      <protection locked="0"/>
    </xf>
    <xf numFmtId="3" fontId="21" fillId="6" borderId="0" xfId="0" applyNumberFormat="1" applyFont="1" applyFill="1" applyBorder="1"/>
    <xf numFmtId="4" fontId="23" fillId="8" borderId="8" xfId="0" applyNumberFormat="1" applyFont="1" applyFill="1" applyBorder="1" applyAlignment="1" applyProtection="1">
      <alignment horizontal="center" vertical="center" shrinkToFit="1"/>
    </xf>
    <xf numFmtId="164" fontId="22" fillId="8" borderId="8" xfId="0" applyNumberFormat="1" applyFont="1" applyFill="1" applyBorder="1" applyAlignment="1" applyProtection="1">
      <alignment horizontal="center" vertical="center"/>
    </xf>
    <xf numFmtId="166" fontId="23" fillId="8" borderId="8" xfId="0" applyNumberFormat="1" applyFont="1" applyFill="1" applyBorder="1" applyAlignment="1" applyProtection="1">
      <alignment horizontal="center" vertical="center"/>
    </xf>
    <xf numFmtId="0" fontId="1" fillId="5" borderId="10" xfId="0" applyFont="1" applyFill="1" applyBorder="1" applyProtection="1">
      <protection hidden="1"/>
    </xf>
    <xf numFmtId="0" fontId="21" fillId="6" borderId="20" xfId="3" applyFont="1" applyFill="1" applyBorder="1"/>
    <xf numFmtId="0" fontId="19" fillId="4" borderId="21" xfId="0" applyFont="1" applyFill="1" applyBorder="1" applyAlignment="1" applyProtection="1">
      <alignment horizontal="center" vertical="center"/>
      <protection locked="0"/>
    </xf>
    <xf numFmtId="0" fontId="19" fillId="4" borderId="14" xfId="0" applyFont="1" applyFill="1" applyBorder="1" applyAlignment="1" applyProtection="1">
      <alignment horizontal="center" vertical="center"/>
      <protection locked="0"/>
    </xf>
    <xf numFmtId="0" fontId="19" fillId="4" borderId="31" xfId="0" applyFont="1" applyFill="1" applyBorder="1" applyAlignment="1" applyProtection="1">
      <alignment horizontal="center" vertical="center"/>
      <protection locked="0"/>
    </xf>
    <xf numFmtId="0" fontId="19" fillId="4" borderId="32" xfId="0" applyFont="1" applyFill="1" applyBorder="1" applyAlignment="1" applyProtection="1">
      <alignment horizontal="center" vertical="center"/>
      <protection locked="0"/>
    </xf>
    <xf numFmtId="0" fontId="19" fillId="4" borderId="1" xfId="0" applyFont="1" applyFill="1" applyBorder="1" applyAlignment="1" applyProtection="1">
      <alignment horizontal="center" vertical="center"/>
      <protection locked="0"/>
    </xf>
    <xf numFmtId="0" fontId="19" fillId="4" borderId="47" xfId="0" applyFont="1" applyFill="1" applyBorder="1" applyAlignment="1" applyProtection="1">
      <alignment horizontal="center" vertical="center"/>
      <protection locked="0"/>
    </xf>
    <xf numFmtId="2" fontId="31" fillId="8" borderId="23" xfId="0" applyNumberFormat="1" applyFont="1" applyFill="1" applyBorder="1" applyAlignment="1" applyProtection="1">
      <alignment horizontal="center" vertical="center"/>
      <protection locked="0"/>
    </xf>
    <xf numFmtId="2" fontId="31" fillId="8" borderId="43" xfId="0" applyNumberFormat="1" applyFont="1" applyFill="1" applyBorder="1" applyAlignment="1" applyProtection="1">
      <alignment horizontal="center" vertical="center"/>
      <protection locked="0"/>
    </xf>
    <xf numFmtId="2" fontId="31" fillId="8" borderId="19" xfId="0" applyNumberFormat="1" applyFont="1" applyFill="1" applyBorder="1" applyAlignment="1" applyProtection="1">
      <alignment horizontal="center" vertical="center"/>
      <protection locked="0"/>
    </xf>
    <xf numFmtId="2" fontId="31" fillId="8" borderId="30" xfId="0" applyNumberFormat="1" applyFont="1" applyFill="1" applyBorder="1" applyAlignment="1" applyProtection="1">
      <alignment horizontal="center" vertical="center"/>
      <protection locked="0"/>
    </xf>
    <xf numFmtId="0" fontId="19" fillId="4" borderId="38" xfId="0" applyFont="1" applyFill="1" applyBorder="1" applyAlignment="1" applyProtection="1">
      <alignment horizontal="center" vertical="center"/>
      <protection locked="0"/>
    </xf>
    <xf numFmtId="0" fontId="19" fillId="4" borderId="22" xfId="0" applyFont="1" applyFill="1" applyBorder="1" applyAlignment="1" applyProtection="1">
      <alignment horizontal="center" vertical="center"/>
      <protection locked="0"/>
    </xf>
    <xf numFmtId="2" fontId="31" fillId="8" borderId="13" xfId="0" applyNumberFormat="1" applyFont="1" applyFill="1" applyBorder="1" applyAlignment="1" applyProtection="1">
      <alignment horizontal="center" vertical="center"/>
      <protection locked="0"/>
    </xf>
    <xf numFmtId="2" fontId="31" fillId="8" borderId="14" xfId="0" applyNumberFormat="1" applyFont="1" applyFill="1" applyBorder="1" applyAlignment="1" applyProtection="1">
      <alignment horizontal="center" vertical="center"/>
      <protection locked="0"/>
    </xf>
    <xf numFmtId="2" fontId="31" fillId="8" borderId="21" xfId="0" applyNumberFormat="1" applyFont="1" applyFill="1" applyBorder="1" applyAlignment="1" applyProtection="1">
      <alignment horizontal="center" vertical="center"/>
      <protection locked="0"/>
    </xf>
    <xf numFmtId="0" fontId="29" fillId="5" borderId="31" xfId="0" applyFont="1" applyFill="1" applyBorder="1" applyAlignment="1" applyProtection="1">
      <alignment horizontal="center" vertical="center"/>
      <protection locked="0"/>
    </xf>
    <xf numFmtId="0" fontId="29" fillId="5" borderId="32" xfId="0" applyFont="1" applyFill="1" applyBorder="1" applyAlignment="1" applyProtection="1">
      <alignment horizontal="center" vertical="center"/>
      <protection locked="0"/>
    </xf>
    <xf numFmtId="0" fontId="29" fillId="5" borderId="21" xfId="0" applyFont="1" applyFill="1" applyBorder="1" applyAlignment="1" applyProtection="1">
      <alignment horizontal="center" vertical="center"/>
      <protection locked="0"/>
    </xf>
    <xf numFmtId="0" fontId="29" fillId="5" borderId="14" xfId="0" applyFont="1" applyFill="1" applyBorder="1" applyAlignment="1" applyProtection="1">
      <alignment horizontal="center" vertical="center"/>
      <protection locked="0"/>
    </xf>
    <xf numFmtId="0" fontId="25" fillId="5" borderId="18" xfId="0" applyFont="1" applyFill="1" applyBorder="1" applyAlignment="1" applyProtection="1">
      <alignment horizontal="center" vertical="center"/>
      <protection hidden="1"/>
    </xf>
    <xf numFmtId="0" fontId="25" fillId="5" borderId="42" xfId="0" applyFont="1" applyFill="1" applyBorder="1" applyAlignment="1" applyProtection="1">
      <alignment horizontal="center" vertical="center"/>
      <protection hidden="1"/>
    </xf>
    <xf numFmtId="0" fontId="25" fillId="5" borderId="44" xfId="0" applyFont="1" applyFill="1" applyBorder="1" applyAlignment="1" applyProtection="1">
      <alignment horizontal="center" vertical="center"/>
      <protection hidden="1"/>
    </xf>
    <xf numFmtId="2" fontId="31" fillId="8" borderId="46" xfId="0" applyNumberFormat="1" applyFont="1" applyFill="1" applyBorder="1" applyAlignment="1" applyProtection="1">
      <alignment horizontal="center" vertical="center"/>
      <protection locked="0"/>
    </xf>
    <xf numFmtId="0" fontId="19" fillId="4" borderId="13" xfId="0" applyFont="1" applyFill="1" applyBorder="1" applyAlignment="1" applyProtection="1">
      <alignment horizontal="center" vertical="center"/>
      <protection locked="0"/>
    </xf>
    <xf numFmtId="1" fontId="29" fillId="5" borderId="13" xfId="0" applyNumberFormat="1" applyFont="1" applyFill="1" applyBorder="1" applyAlignment="1" applyProtection="1">
      <alignment horizontal="center" vertical="center"/>
      <protection locked="0"/>
    </xf>
    <xf numFmtId="0" fontId="19" fillId="4" borderId="28" xfId="0" applyFont="1" applyFill="1" applyBorder="1" applyAlignment="1" applyProtection="1">
      <alignment horizontal="center" vertical="center"/>
      <protection locked="0"/>
    </xf>
    <xf numFmtId="0" fontId="9" fillId="3" borderId="0" xfId="0" applyFont="1" applyFill="1" applyBorder="1" applyAlignment="1">
      <alignment horizontal="right"/>
    </xf>
    <xf numFmtId="0" fontId="34" fillId="6" borderId="0" xfId="0" applyFont="1" applyFill="1" applyBorder="1" applyAlignment="1" applyProtection="1">
      <alignment horizontal="left" wrapText="1"/>
    </xf>
    <xf numFmtId="0" fontId="34" fillId="6" borderId="0" xfId="0" applyFont="1" applyFill="1" applyBorder="1" applyAlignment="1">
      <alignment wrapText="1"/>
    </xf>
    <xf numFmtId="0" fontId="22" fillId="8" borderId="13" xfId="3" applyFont="1" applyFill="1" applyBorder="1" applyAlignment="1" applyProtection="1">
      <alignment wrapText="1"/>
      <protection locked="0"/>
    </xf>
    <xf numFmtId="0" fontId="25" fillId="8" borderId="1" xfId="0" applyFont="1" applyFill="1" applyBorder="1" applyAlignment="1">
      <alignment wrapText="1"/>
    </xf>
    <xf numFmtId="0" fontId="25" fillId="8" borderId="14" xfId="0" applyFont="1" applyFill="1" applyBorder="1" applyAlignment="1">
      <alignment wrapText="1"/>
    </xf>
    <xf numFmtId="0" fontId="22" fillId="6" borderId="3" xfId="3" applyFont="1" applyFill="1" applyBorder="1" applyAlignment="1">
      <alignment horizontal="left" vertical="top" wrapText="1"/>
    </xf>
    <xf numFmtId="0" fontId="25" fillId="6" borderId="3" xfId="0" applyFont="1" applyFill="1" applyBorder="1" applyAlignment="1">
      <alignment wrapText="1"/>
    </xf>
    <xf numFmtId="0" fontId="25" fillId="6" borderId="4" xfId="0" applyFont="1" applyFill="1" applyBorder="1" applyAlignment="1">
      <alignment wrapText="1"/>
    </xf>
    <xf numFmtId="0" fontId="23" fillId="6" borderId="5" xfId="3" applyFont="1" applyFill="1" applyBorder="1" applyAlignment="1">
      <alignment horizontal="center"/>
    </xf>
    <xf numFmtId="0" fontId="25" fillId="6" borderId="0" xfId="0" applyFont="1" applyFill="1" applyAlignment="1"/>
    <xf numFmtId="0" fontId="25" fillId="6" borderId="6" xfId="0" applyFont="1" applyFill="1" applyBorder="1" applyAlignment="1"/>
  </cellXfs>
  <cellStyles count="5">
    <cellStyle name="Comma 2" xfId="1" xr:uid="{00000000-0005-0000-0000-000000000000}"/>
    <cellStyle name="Currency" xfId="2" builtinId="4"/>
    <cellStyle name="Normal" xfId="0" builtinId="0"/>
    <cellStyle name="Normal 2" xfId="3" xr:uid="{00000000-0005-0000-0000-000003000000}"/>
    <cellStyle name="Percent" xfId="4" builtinId="5"/>
  </cellStyles>
  <dxfs count="0"/>
  <tableStyles count="0" defaultTableStyle="TableStyleMedium9" defaultPivotStyle="PivotStyleLight16"/>
  <colors>
    <mruColors>
      <color rgb="FF006666"/>
      <color rgb="FF4E4F51"/>
      <color rgb="FF939598"/>
      <color rgb="FF398ECD"/>
      <color rgb="FF6E90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fmlaLink="$B$83" lockText="1" noThreeD="1"/>
</file>

<file path=xl/ctrlProps/ctrlProp10.xml><?xml version="1.0" encoding="utf-8"?>
<formControlPr xmlns="http://schemas.microsoft.com/office/spreadsheetml/2009/9/main" objectType="CheckBox" checked="Checked" fmlaLink="$B$83" lockText="1" noThreeD="1"/>
</file>

<file path=xl/ctrlProps/ctrlProp11.xml><?xml version="1.0" encoding="utf-8"?>
<formControlPr xmlns="http://schemas.microsoft.com/office/spreadsheetml/2009/9/main" objectType="CheckBox" fmlaLink="$B$75" lockText="1" noThreeD="1"/>
</file>

<file path=xl/ctrlProps/ctrlProp12.xml><?xml version="1.0" encoding="utf-8"?>
<formControlPr xmlns="http://schemas.microsoft.com/office/spreadsheetml/2009/9/main" objectType="CheckBox" fmlaLink="$B$77" lockText="1" noThreeD="1"/>
</file>

<file path=xl/ctrlProps/ctrlProp13.xml><?xml version="1.0" encoding="utf-8"?>
<formControlPr xmlns="http://schemas.microsoft.com/office/spreadsheetml/2009/9/main" objectType="CheckBox" checked="Checked" fmlaLink="$B$83" lockText="1" noThreeD="1"/>
</file>

<file path=xl/ctrlProps/ctrlProp14.xml><?xml version="1.0" encoding="utf-8"?>
<formControlPr xmlns="http://schemas.microsoft.com/office/spreadsheetml/2009/9/main" objectType="CheckBox" fmlaLink="$B$75" lockText="1" noThreeD="1"/>
</file>

<file path=xl/ctrlProps/ctrlProp15.xml><?xml version="1.0" encoding="utf-8"?>
<formControlPr xmlns="http://schemas.microsoft.com/office/spreadsheetml/2009/9/main" objectType="CheckBox" fmlaLink="$B$77" lockText="1" noThreeD="1"/>
</file>

<file path=xl/ctrlProps/ctrlProp16.xml><?xml version="1.0" encoding="utf-8"?>
<formControlPr xmlns="http://schemas.microsoft.com/office/spreadsheetml/2009/9/main" objectType="CheckBox" checked="Checked" fmlaLink="$B$83" lockText="1" noThreeD="1"/>
</file>

<file path=xl/ctrlProps/ctrlProp17.xml><?xml version="1.0" encoding="utf-8"?>
<formControlPr xmlns="http://schemas.microsoft.com/office/spreadsheetml/2009/9/main" objectType="CheckBox" fmlaLink="$B$75" lockText="1" noThreeD="1"/>
</file>

<file path=xl/ctrlProps/ctrlProp18.xml><?xml version="1.0" encoding="utf-8"?>
<formControlPr xmlns="http://schemas.microsoft.com/office/spreadsheetml/2009/9/main" objectType="CheckBox" fmlaLink="$B$77" lockText="1" noThreeD="1"/>
</file>

<file path=xl/ctrlProps/ctrlProp19.xml><?xml version="1.0" encoding="utf-8"?>
<formControlPr xmlns="http://schemas.microsoft.com/office/spreadsheetml/2009/9/main" objectType="CheckBox" checked="Checked" fmlaLink="$B$83" lockText="1" noThreeD="1"/>
</file>

<file path=xl/ctrlProps/ctrlProp2.xml><?xml version="1.0" encoding="utf-8"?>
<formControlPr xmlns="http://schemas.microsoft.com/office/spreadsheetml/2009/9/main" objectType="CheckBox" fmlaLink="$B$75" lockText="1" noThreeD="1"/>
</file>

<file path=xl/ctrlProps/ctrlProp20.xml><?xml version="1.0" encoding="utf-8"?>
<formControlPr xmlns="http://schemas.microsoft.com/office/spreadsheetml/2009/9/main" objectType="CheckBox" fmlaLink="$B$75" lockText="1" noThreeD="1"/>
</file>

<file path=xl/ctrlProps/ctrlProp21.xml><?xml version="1.0" encoding="utf-8"?>
<formControlPr xmlns="http://schemas.microsoft.com/office/spreadsheetml/2009/9/main" objectType="CheckBox" fmlaLink="$B$77" lockText="1" noThreeD="1"/>
</file>

<file path=xl/ctrlProps/ctrlProp22.xml><?xml version="1.0" encoding="utf-8"?>
<formControlPr xmlns="http://schemas.microsoft.com/office/spreadsheetml/2009/9/main" objectType="CheckBox" checked="Checked" fmlaLink="$B$83" lockText="1" noThreeD="1"/>
</file>

<file path=xl/ctrlProps/ctrlProp23.xml><?xml version="1.0" encoding="utf-8"?>
<formControlPr xmlns="http://schemas.microsoft.com/office/spreadsheetml/2009/9/main" objectType="CheckBox" fmlaLink="$B$75" lockText="1" noThreeD="1"/>
</file>

<file path=xl/ctrlProps/ctrlProp24.xml><?xml version="1.0" encoding="utf-8"?>
<formControlPr xmlns="http://schemas.microsoft.com/office/spreadsheetml/2009/9/main" objectType="CheckBox" fmlaLink="$B$77" lockText="1" noThreeD="1"/>
</file>

<file path=xl/ctrlProps/ctrlProp3.xml><?xml version="1.0" encoding="utf-8"?>
<formControlPr xmlns="http://schemas.microsoft.com/office/spreadsheetml/2009/9/main" objectType="CheckBox" fmlaLink="$B$77" lockText="1" noThreeD="1"/>
</file>

<file path=xl/ctrlProps/ctrlProp4.xml><?xml version="1.0" encoding="utf-8"?>
<formControlPr xmlns="http://schemas.microsoft.com/office/spreadsheetml/2009/9/main" objectType="CheckBox" checked="Checked" fmlaLink="$B$83" lockText="1" noThreeD="1"/>
</file>

<file path=xl/ctrlProps/ctrlProp5.xml><?xml version="1.0" encoding="utf-8"?>
<formControlPr xmlns="http://schemas.microsoft.com/office/spreadsheetml/2009/9/main" objectType="CheckBox" fmlaLink="$B$75" lockText="1" noThreeD="1"/>
</file>

<file path=xl/ctrlProps/ctrlProp6.xml><?xml version="1.0" encoding="utf-8"?>
<formControlPr xmlns="http://schemas.microsoft.com/office/spreadsheetml/2009/9/main" objectType="CheckBox" fmlaLink="$B$77" lockText="1" noThreeD="1"/>
</file>

<file path=xl/ctrlProps/ctrlProp7.xml><?xml version="1.0" encoding="utf-8"?>
<formControlPr xmlns="http://schemas.microsoft.com/office/spreadsheetml/2009/9/main" objectType="CheckBox" checked="Checked" fmlaLink="$B$83" lockText="1" noThreeD="1"/>
</file>

<file path=xl/ctrlProps/ctrlProp8.xml><?xml version="1.0" encoding="utf-8"?>
<formControlPr xmlns="http://schemas.microsoft.com/office/spreadsheetml/2009/9/main" objectType="CheckBox" fmlaLink="$B$75" lockText="1" noThreeD="1"/>
</file>

<file path=xl/ctrlProps/ctrlProp9.xml><?xml version="1.0" encoding="utf-8"?>
<formControlPr xmlns="http://schemas.microsoft.com/office/spreadsheetml/2009/9/main" objectType="CheckBox" fmlaLink="$B$7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13</xdr:col>
      <xdr:colOff>136071</xdr:colOff>
      <xdr:row>0</xdr:row>
      <xdr:rowOff>27214</xdr:rowOff>
    </xdr:from>
    <xdr:to>
      <xdr:col>15</xdr:col>
      <xdr:colOff>8708</xdr:colOff>
      <xdr:row>3</xdr:row>
      <xdr:rowOff>32532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81107" y="27214"/>
          <a:ext cx="1097280" cy="6312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81</xdr:row>
          <xdr:rowOff>143933</xdr:rowOff>
        </xdr:from>
        <xdr:to>
          <xdr:col>5</xdr:col>
          <xdr:colOff>342900</xdr:colOff>
          <xdr:row>83</xdr:row>
          <xdr:rowOff>38100</xdr:rowOff>
        </xdr:to>
        <xdr:sp macro="" textlink="">
          <xdr:nvSpPr>
            <xdr:cNvPr id="30826" name="Check Box 106" descr="Impermeable Liner (Optional)" hidden="1">
              <a:extLst>
                <a:ext uri="{63B3BB69-23CF-44E3-9099-C40C66FF867C}">
                  <a14:compatExt spid="_x0000_s30826"/>
                </a:ext>
                <a:ext uri="{FF2B5EF4-FFF2-40B4-BE49-F238E27FC236}">
                  <a16:creationId xmlns:a16="http://schemas.microsoft.com/office/drawing/2014/main" id="{00000000-0008-0000-0100-00006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Impermeable Liner (Optional)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21167</xdr:rowOff>
        </xdr:from>
        <xdr:to>
          <xdr:col>6</xdr:col>
          <xdr:colOff>97367</xdr:colOff>
          <xdr:row>75</xdr:row>
          <xdr:rowOff>29633</xdr:rowOff>
        </xdr:to>
        <xdr:sp macro="" textlink="">
          <xdr:nvSpPr>
            <xdr:cNvPr id="30824" name="Check Box 104" hidden="1">
              <a:extLst>
                <a:ext uri="{63B3BB69-23CF-44E3-9099-C40C66FF867C}">
                  <a14:compatExt spid="_x0000_s30824"/>
                </a:ext>
                <a:ext uri="{FF2B5EF4-FFF2-40B4-BE49-F238E27FC236}">
                  <a16:creationId xmlns:a16="http://schemas.microsoft.com/office/drawing/2014/main" id="{00000000-0008-0000-0100-00006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Gabion Basket Around 4 Sides of 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135467</xdr:rowOff>
        </xdr:from>
        <xdr:to>
          <xdr:col>6</xdr:col>
          <xdr:colOff>182033</xdr:colOff>
          <xdr:row>77</xdr:row>
          <xdr:rowOff>29633</xdr:rowOff>
        </xdr:to>
        <xdr:sp macro="" textlink="">
          <xdr:nvSpPr>
            <xdr:cNvPr id="30825" name="Check Box 105" hidden="1">
              <a:extLst>
                <a:ext uri="{63B3BB69-23CF-44E3-9099-C40C66FF867C}">
                  <a14:compatExt spid="_x0000_s30825"/>
                </a:ext>
                <a:ext uri="{FF2B5EF4-FFF2-40B4-BE49-F238E27FC236}">
                  <a16:creationId xmlns:a16="http://schemas.microsoft.com/office/drawing/2014/main" id="{00000000-0008-0000-0100-00006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Gabion Basket Upstream of System Only</a:t>
              </a:r>
            </a:p>
          </xdr:txBody>
        </xdr:sp>
        <xdr:clientData/>
      </xdr:twoCellAnchor>
    </mc:Choice>
    <mc:Fallback/>
  </mc:AlternateContent>
  <xdr:twoCellAnchor editAs="oneCell">
    <xdr:from>
      <xdr:col>0</xdr:col>
      <xdr:colOff>31752</xdr:colOff>
      <xdr:row>0</xdr:row>
      <xdr:rowOff>87313</xdr:rowOff>
    </xdr:from>
    <xdr:to>
      <xdr:col>3</xdr:col>
      <xdr:colOff>350241</xdr:colOff>
      <xdr:row>0</xdr:row>
      <xdr:rowOff>544513</xdr:rowOff>
    </xdr:to>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2" y="87313"/>
          <a:ext cx="794739" cy="457200"/>
        </a:xfrm>
        <a:prstGeom prst="rect">
          <a:avLst/>
        </a:prstGeom>
      </xdr:spPr>
    </xdr:pic>
    <xdr:clientData/>
  </xdr:twoCellAnchor>
  <xdr:twoCellAnchor editAs="oneCell">
    <xdr:from>
      <xdr:col>6</xdr:col>
      <xdr:colOff>9528</xdr:colOff>
      <xdr:row>46</xdr:row>
      <xdr:rowOff>41275</xdr:rowOff>
    </xdr:from>
    <xdr:to>
      <xdr:col>7</xdr:col>
      <xdr:colOff>129579</xdr:colOff>
      <xdr:row>48</xdr:row>
      <xdr:rowOff>6350</xdr:rowOff>
    </xdr:to>
    <xdr:pic>
      <xdr:nvPicPr>
        <xdr:cNvPr id="17" name="Pictur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374903" y="7240588"/>
          <a:ext cx="794739" cy="457200"/>
        </a:xfrm>
        <a:prstGeom prst="rect">
          <a:avLst/>
        </a:prstGeom>
      </xdr:spPr>
    </xdr:pic>
    <xdr:clientData/>
  </xdr:twoCellAnchor>
  <xdr:twoCellAnchor editAs="oneCell">
    <xdr:from>
      <xdr:col>3</xdr:col>
      <xdr:colOff>95251</xdr:colOff>
      <xdr:row>95</xdr:row>
      <xdr:rowOff>142875</xdr:rowOff>
    </xdr:from>
    <xdr:to>
      <xdr:col>4</xdr:col>
      <xdr:colOff>581343</xdr:colOff>
      <xdr:row>98</xdr:row>
      <xdr:rowOff>329622</xdr:rowOff>
    </xdr:to>
    <xdr:pic>
      <xdr:nvPicPr>
        <xdr:cNvPr id="20" name="Picture 19">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1" y="14763750"/>
          <a:ext cx="1097280" cy="6312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81</xdr:row>
          <xdr:rowOff>143933</xdr:rowOff>
        </xdr:from>
        <xdr:to>
          <xdr:col>5</xdr:col>
          <xdr:colOff>342900</xdr:colOff>
          <xdr:row>83</xdr:row>
          <xdr:rowOff>38100</xdr:rowOff>
        </xdr:to>
        <xdr:sp macro="" textlink="">
          <xdr:nvSpPr>
            <xdr:cNvPr id="84993" name="Check Box 1" descr="Impermeable Liner (Optional)" hidden="1">
              <a:extLst>
                <a:ext uri="{63B3BB69-23CF-44E3-9099-C40C66FF867C}">
                  <a14:compatExt spid="_x0000_s84993"/>
                </a:ext>
                <a:ext uri="{FF2B5EF4-FFF2-40B4-BE49-F238E27FC236}">
                  <a16:creationId xmlns:a16="http://schemas.microsoft.com/office/drawing/2014/main" id="{00000000-0008-0000-0200-000001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Impermeable Liner (Optional)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21167</xdr:rowOff>
        </xdr:from>
        <xdr:to>
          <xdr:col>6</xdr:col>
          <xdr:colOff>97367</xdr:colOff>
          <xdr:row>75</xdr:row>
          <xdr:rowOff>29633</xdr:rowOff>
        </xdr:to>
        <xdr:sp macro="" textlink="">
          <xdr:nvSpPr>
            <xdr:cNvPr id="84994" name="Check Box 2" hidden="1">
              <a:extLst>
                <a:ext uri="{63B3BB69-23CF-44E3-9099-C40C66FF867C}">
                  <a14:compatExt spid="_x0000_s84994"/>
                </a:ext>
                <a:ext uri="{FF2B5EF4-FFF2-40B4-BE49-F238E27FC236}">
                  <a16:creationId xmlns:a16="http://schemas.microsoft.com/office/drawing/2014/main" id="{00000000-0008-0000-0200-00000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Gabion Basket Around 4 Sides of 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135467</xdr:rowOff>
        </xdr:from>
        <xdr:to>
          <xdr:col>6</xdr:col>
          <xdr:colOff>182033</xdr:colOff>
          <xdr:row>77</xdr:row>
          <xdr:rowOff>29633</xdr:rowOff>
        </xdr:to>
        <xdr:sp macro="" textlink="">
          <xdr:nvSpPr>
            <xdr:cNvPr id="84995" name="Check Box 3" hidden="1">
              <a:extLst>
                <a:ext uri="{63B3BB69-23CF-44E3-9099-C40C66FF867C}">
                  <a14:compatExt spid="_x0000_s84995"/>
                </a:ext>
                <a:ext uri="{FF2B5EF4-FFF2-40B4-BE49-F238E27FC236}">
                  <a16:creationId xmlns:a16="http://schemas.microsoft.com/office/drawing/2014/main" id="{00000000-0008-0000-0200-00000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Gabion Basket Upstream of System Only</a:t>
              </a:r>
            </a:p>
          </xdr:txBody>
        </xdr:sp>
        <xdr:clientData/>
      </xdr:twoCellAnchor>
    </mc:Choice>
    <mc:Fallback/>
  </mc:AlternateContent>
  <xdr:twoCellAnchor editAs="oneCell">
    <xdr:from>
      <xdr:col>0</xdr:col>
      <xdr:colOff>31752</xdr:colOff>
      <xdr:row>0</xdr:row>
      <xdr:rowOff>87313</xdr:rowOff>
    </xdr:from>
    <xdr:to>
      <xdr:col>3</xdr:col>
      <xdr:colOff>350241</xdr:colOff>
      <xdr:row>0</xdr:row>
      <xdr:rowOff>544513</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2" y="87313"/>
          <a:ext cx="794739" cy="457200"/>
        </a:xfrm>
        <a:prstGeom prst="rect">
          <a:avLst/>
        </a:prstGeom>
      </xdr:spPr>
    </xdr:pic>
    <xdr:clientData/>
  </xdr:twoCellAnchor>
  <xdr:twoCellAnchor editAs="oneCell">
    <xdr:from>
      <xdr:col>6</xdr:col>
      <xdr:colOff>9528</xdr:colOff>
      <xdr:row>46</xdr:row>
      <xdr:rowOff>41275</xdr:rowOff>
    </xdr:from>
    <xdr:to>
      <xdr:col>7</xdr:col>
      <xdr:colOff>129579</xdr:colOff>
      <xdr:row>48</xdr:row>
      <xdr:rowOff>6350</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371728" y="7299325"/>
          <a:ext cx="796326" cy="460375"/>
        </a:xfrm>
        <a:prstGeom prst="rect">
          <a:avLst/>
        </a:prstGeom>
      </xdr:spPr>
    </xdr:pic>
    <xdr:clientData/>
  </xdr:twoCellAnchor>
  <xdr:twoCellAnchor editAs="oneCell">
    <xdr:from>
      <xdr:col>3</xdr:col>
      <xdr:colOff>95251</xdr:colOff>
      <xdr:row>95</xdr:row>
      <xdr:rowOff>142875</xdr:rowOff>
    </xdr:from>
    <xdr:to>
      <xdr:col>4</xdr:col>
      <xdr:colOff>581343</xdr:colOff>
      <xdr:row>98</xdr:row>
      <xdr:rowOff>329622</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1" y="14954250"/>
          <a:ext cx="1095692" cy="6344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81</xdr:row>
          <xdr:rowOff>143933</xdr:rowOff>
        </xdr:from>
        <xdr:to>
          <xdr:col>5</xdr:col>
          <xdr:colOff>342900</xdr:colOff>
          <xdr:row>83</xdr:row>
          <xdr:rowOff>38100</xdr:rowOff>
        </xdr:to>
        <xdr:sp macro="" textlink="">
          <xdr:nvSpPr>
            <xdr:cNvPr id="86017" name="Check Box 1" descr="Impermeable Liner (Optional)" hidden="1">
              <a:extLst>
                <a:ext uri="{63B3BB69-23CF-44E3-9099-C40C66FF867C}">
                  <a14:compatExt spid="_x0000_s86017"/>
                </a:ext>
                <a:ext uri="{FF2B5EF4-FFF2-40B4-BE49-F238E27FC236}">
                  <a16:creationId xmlns:a16="http://schemas.microsoft.com/office/drawing/2014/main" id="{00000000-0008-0000-0300-00000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Impermeable Liner (Optional)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21167</xdr:rowOff>
        </xdr:from>
        <xdr:to>
          <xdr:col>6</xdr:col>
          <xdr:colOff>97367</xdr:colOff>
          <xdr:row>75</xdr:row>
          <xdr:rowOff>29633</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300-00000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Gabion Basket Around 4 Sides of 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135467</xdr:rowOff>
        </xdr:from>
        <xdr:to>
          <xdr:col>6</xdr:col>
          <xdr:colOff>182033</xdr:colOff>
          <xdr:row>77</xdr:row>
          <xdr:rowOff>29633</xdr:rowOff>
        </xdr:to>
        <xdr:sp macro="" textlink="">
          <xdr:nvSpPr>
            <xdr:cNvPr id="86019" name="Check Box 3" hidden="1">
              <a:extLst>
                <a:ext uri="{63B3BB69-23CF-44E3-9099-C40C66FF867C}">
                  <a14:compatExt spid="_x0000_s86019"/>
                </a:ext>
                <a:ext uri="{FF2B5EF4-FFF2-40B4-BE49-F238E27FC236}">
                  <a16:creationId xmlns:a16="http://schemas.microsoft.com/office/drawing/2014/main" id="{00000000-0008-0000-0300-00000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Gabion Basket Upstream of System Only</a:t>
              </a:r>
            </a:p>
          </xdr:txBody>
        </xdr:sp>
        <xdr:clientData/>
      </xdr:twoCellAnchor>
    </mc:Choice>
    <mc:Fallback/>
  </mc:AlternateContent>
  <xdr:twoCellAnchor editAs="oneCell">
    <xdr:from>
      <xdr:col>0</xdr:col>
      <xdr:colOff>31752</xdr:colOff>
      <xdr:row>0</xdr:row>
      <xdr:rowOff>87313</xdr:rowOff>
    </xdr:from>
    <xdr:to>
      <xdr:col>3</xdr:col>
      <xdr:colOff>350241</xdr:colOff>
      <xdr:row>0</xdr:row>
      <xdr:rowOff>544513</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2" y="87313"/>
          <a:ext cx="794739" cy="457200"/>
        </a:xfrm>
        <a:prstGeom prst="rect">
          <a:avLst/>
        </a:prstGeom>
      </xdr:spPr>
    </xdr:pic>
    <xdr:clientData/>
  </xdr:twoCellAnchor>
  <xdr:twoCellAnchor editAs="oneCell">
    <xdr:from>
      <xdr:col>6</xdr:col>
      <xdr:colOff>9528</xdr:colOff>
      <xdr:row>46</xdr:row>
      <xdr:rowOff>41275</xdr:rowOff>
    </xdr:from>
    <xdr:to>
      <xdr:col>7</xdr:col>
      <xdr:colOff>129579</xdr:colOff>
      <xdr:row>48</xdr:row>
      <xdr:rowOff>6350</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371728" y="7299325"/>
          <a:ext cx="796326" cy="460375"/>
        </a:xfrm>
        <a:prstGeom prst="rect">
          <a:avLst/>
        </a:prstGeom>
      </xdr:spPr>
    </xdr:pic>
    <xdr:clientData/>
  </xdr:twoCellAnchor>
  <xdr:twoCellAnchor editAs="oneCell">
    <xdr:from>
      <xdr:col>3</xdr:col>
      <xdr:colOff>95251</xdr:colOff>
      <xdr:row>95</xdr:row>
      <xdr:rowOff>142875</xdr:rowOff>
    </xdr:from>
    <xdr:to>
      <xdr:col>4</xdr:col>
      <xdr:colOff>581343</xdr:colOff>
      <xdr:row>98</xdr:row>
      <xdr:rowOff>329622</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1" y="14954250"/>
          <a:ext cx="1095692" cy="6344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81</xdr:row>
          <xdr:rowOff>143933</xdr:rowOff>
        </xdr:from>
        <xdr:to>
          <xdr:col>5</xdr:col>
          <xdr:colOff>342900</xdr:colOff>
          <xdr:row>83</xdr:row>
          <xdr:rowOff>38100</xdr:rowOff>
        </xdr:to>
        <xdr:sp macro="" textlink="">
          <xdr:nvSpPr>
            <xdr:cNvPr id="87041" name="Check Box 1" descr="Impermeable Liner (Optional)" hidden="1">
              <a:extLst>
                <a:ext uri="{63B3BB69-23CF-44E3-9099-C40C66FF867C}">
                  <a14:compatExt spid="_x0000_s87041"/>
                </a:ext>
                <a:ext uri="{FF2B5EF4-FFF2-40B4-BE49-F238E27FC236}">
                  <a16:creationId xmlns:a16="http://schemas.microsoft.com/office/drawing/2014/main" id="{00000000-0008-0000-0400-000001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Impermeable Liner (Optional)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21167</xdr:rowOff>
        </xdr:from>
        <xdr:to>
          <xdr:col>6</xdr:col>
          <xdr:colOff>97367</xdr:colOff>
          <xdr:row>75</xdr:row>
          <xdr:rowOff>29633</xdr:rowOff>
        </xdr:to>
        <xdr:sp macro="" textlink="">
          <xdr:nvSpPr>
            <xdr:cNvPr id="87042" name="Check Box 2" hidden="1">
              <a:extLst>
                <a:ext uri="{63B3BB69-23CF-44E3-9099-C40C66FF867C}">
                  <a14:compatExt spid="_x0000_s87042"/>
                </a:ext>
                <a:ext uri="{FF2B5EF4-FFF2-40B4-BE49-F238E27FC236}">
                  <a16:creationId xmlns:a16="http://schemas.microsoft.com/office/drawing/2014/main" id="{00000000-0008-0000-0400-000002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Gabion Basket Around 4 Sides of 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135467</xdr:rowOff>
        </xdr:from>
        <xdr:to>
          <xdr:col>6</xdr:col>
          <xdr:colOff>182033</xdr:colOff>
          <xdr:row>77</xdr:row>
          <xdr:rowOff>29633</xdr:rowOff>
        </xdr:to>
        <xdr:sp macro="" textlink="">
          <xdr:nvSpPr>
            <xdr:cNvPr id="87043" name="Check Box 3" hidden="1">
              <a:extLst>
                <a:ext uri="{63B3BB69-23CF-44E3-9099-C40C66FF867C}">
                  <a14:compatExt spid="_x0000_s87043"/>
                </a:ext>
                <a:ext uri="{FF2B5EF4-FFF2-40B4-BE49-F238E27FC236}">
                  <a16:creationId xmlns:a16="http://schemas.microsoft.com/office/drawing/2014/main" id="{00000000-0008-0000-0400-000003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Gabion Basket Upstream of System Only</a:t>
              </a:r>
            </a:p>
          </xdr:txBody>
        </xdr:sp>
        <xdr:clientData/>
      </xdr:twoCellAnchor>
    </mc:Choice>
    <mc:Fallback/>
  </mc:AlternateContent>
  <xdr:twoCellAnchor editAs="oneCell">
    <xdr:from>
      <xdr:col>0</xdr:col>
      <xdr:colOff>31752</xdr:colOff>
      <xdr:row>0</xdr:row>
      <xdr:rowOff>87313</xdr:rowOff>
    </xdr:from>
    <xdr:to>
      <xdr:col>3</xdr:col>
      <xdr:colOff>350241</xdr:colOff>
      <xdr:row>0</xdr:row>
      <xdr:rowOff>544513</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2" y="87313"/>
          <a:ext cx="794739" cy="457200"/>
        </a:xfrm>
        <a:prstGeom prst="rect">
          <a:avLst/>
        </a:prstGeom>
      </xdr:spPr>
    </xdr:pic>
    <xdr:clientData/>
  </xdr:twoCellAnchor>
  <xdr:twoCellAnchor editAs="oneCell">
    <xdr:from>
      <xdr:col>6</xdr:col>
      <xdr:colOff>9528</xdr:colOff>
      <xdr:row>46</xdr:row>
      <xdr:rowOff>41275</xdr:rowOff>
    </xdr:from>
    <xdr:to>
      <xdr:col>7</xdr:col>
      <xdr:colOff>129579</xdr:colOff>
      <xdr:row>48</xdr:row>
      <xdr:rowOff>6350</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371728" y="7299325"/>
          <a:ext cx="796326" cy="460375"/>
        </a:xfrm>
        <a:prstGeom prst="rect">
          <a:avLst/>
        </a:prstGeom>
      </xdr:spPr>
    </xdr:pic>
    <xdr:clientData/>
  </xdr:twoCellAnchor>
  <xdr:twoCellAnchor editAs="oneCell">
    <xdr:from>
      <xdr:col>3</xdr:col>
      <xdr:colOff>95251</xdr:colOff>
      <xdr:row>95</xdr:row>
      <xdr:rowOff>142875</xdr:rowOff>
    </xdr:from>
    <xdr:to>
      <xdr:col>4</xdr:col>
      <xdr:colOff>581343</xdr:colOff>
      <xdr:row>98</xdr:row>
      <xdr:rowOff>329622</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1" y="14954250"/>
          <a:ext cx="1095692" cy="6344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81</xdr:row>
          <xdr:rowOff>143933</xdr:rowOff>
        </xdr:from>
        <xdr:to>
          <xdr:col>5</xdr:col>
          <xdr:colOff>342900</xdr:colOff>
          <xdr:row>83</xdr:row>
          <xdr:rowOff>38100</xdr:rowOff>
        </xdr:to>
        <xdr:sp macro="" textlink="">
          <xdr:nvSpPr>
            <xdr:cNvPr id="91137" name="Check Box 1" descr="Impermeable Liner (Optional)" hidden="1">
              <a:extLst>
                <a:ext uri="{63B3BB69-23CF-44E3-9099-C40C66FF867C}">
                  <a14:compatExt spid="_x0000_s91137"/>
                </a:ext>
                <a:ext uri="{FF2B5EF4-FFF2-40B4-BE49-F238E27FC236}">
                  <a16:creationId xmlns:a16="http://schemas.microsoft.com/office/drawing/2014/main" id="{00000000-0008-0000-0500-00000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Impermeable Liner (Optional)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21167</xdr:rowOff>
        </xdr:from>
        <xdr:to>
          <xdr:col>6</xdr:col>
          <xdr:colOff>97367</xdr:colOff>
          <xdr:row>75</xdr:row>
          <xdr:rowOff>29633</xdr:rowOff>
        </xdr:to>
        <xdr:sp macro="" textlink="">
          <xdr:nvSpPr>
            <xdr:cNvPr id="91138" name="Check Box 2" hidden="1">
              <a:extLst>
                <a:ext uri="{63B3BB69-23CF-44E3-9099-C40C66FF867C}">
                  <a14:compatExt spid="_x0000_s91138"/>
                </a:ext>
                <a:ext uri="{FF2B5EF4-FFF2-40B4-BE49-F238E27FC236}">
                  <a16:creationId xmlns:a16="http://schemas.microsoft.com/office/drawing/2014/main" id="{00000000-0008-0000-0500-00000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Gabion Basket Around 4 Sides of 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135467</xdr:rowOff>
        </xdr:from>
        <xdr:to>
          <xdr:col>6</xdr:col>
          <xdr:colOff>182033</xdr:colOff>
          <xdr:row>77</xdr:row>
          <xdr:rowOff>29633</xdr:rowOff>
        </xdr:to>
        <xdr:sp macro="" textlink="">
          <xdr:nvSpPr>
            <xdr:cNvPr id="91139" name="Check Box 3" hidden="1">
              <a:extLst>
                <a:ext uri="{63B3BB69-23CF-44E3-9099-C40C66FF867C}">
                  <a14:compatExt spid="_x0000_s91139"/>
                </a:ext>
                <a:ext uri="{FF2B5EF4-FFF2-40B4-BE49-F238E27FC236}">
                  <a16:creationId xmlns:a16="http://schemas.microsoft.com/office/drawing/2014/main" id="{00000000-0008-0000-0500-000003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Gabion Basket Upstream of System Only</a:t>
              </a:r>
            </a:p>
          </xdr:txBody>
        </xdr:sp>
        <xdr:clientData/>
      </xdr:twoCellAnchor>
    </mc:Choice>
    <mc:Fallback/>
  </mc:AlternateContent>
  <xdr:twoCellAnchor editAs="oneCell">
    <xdr:from>
      <xdr:col>0</xdr:col>
      <xdr:colOff>31752</xdr:colOff>
      <xdr:row>0</xdr:row>
      <xdr:rowOff>87313</xdr:rowOff>
    </xdr:from>
    <xdr:to>
      <xdr:col>3</xdr:col>
      <xdr:colOff>350241</xdr:colOff>
      <xdr:row>0</xdr:row>
      <xdr:rowOff>544513</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2" y="87313"/>
          <a:ext cx="794739" cy="457200"/>
        </a:xfrm>
        <a:prstGeom prst="rect">
          <a:avLst/>
        </a:prstGeom>
      </xdr:spPr>
    </xdr:pic>
    <xdr:clientData/>
  </xdr:twoCellAnchor>
  <xdr:twoCellAnchor editAs="oneCell">
    <xdr:from>
      <xdr:col>6</xdr:col>
      <xdr:colOff>9528</xdr:colOff>
      <xdr:row>46</xdr:row>
      <xdr:rowOff>41275</xdr:rowOff>
    </xdr:from>
    <xdr:to>
      <xdr:col>7</xdr:col>
      <xdr:colOff>129579</xdr:colOff>
      <xdr:row>48</xdr:row>
      <xdr:rowOff>6350</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371728" y="7299325"/>
          <a:ext cx="796326" cy="460375"/>
        </a:xfrm>
        <a:prstGeom prst="rect">
          <a:avLst/>
        </a:prstGeom>
      </xdr:spPr>
    </xdr:pic>
    <xdr:clientData/>
  </xdr:twoCellAnchor>
  <xdr:twoCellAnchor editAs="oneCell">
    <xdr:from>
      <xdr:col>3</xdr:col>
      <xdr:colOff>95251</xdr:colOff>
      <xdr:row>95</xdr:row>
      <xdr:rowOff>142875</xdr:rowOff>
    </xdr:from>
    <xdr:to>
      <xdr:col>4</xdr:col>
      <xdr:colOff>581343</xdr:colOff>
      <xdr:row>98</xdr:row>
      <xdr:rowOff>329622</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1" y="14954250"/>
          <a:ext cx="1095692" cy="6344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81</xdr:row>
          <xdr:rowOff>143933</xdr:rowOff>
        </xdr:from>
        <xdr:to>
          <xdr:col>5</xdr:col>
          <xdr:colOff>342900</xdr:colOff>
          <xdr:row>83</xdr:row>
          <xdr:rowOff>38100</xdr:rowOff>
        </xdr:to>
        <xdr:sp macro="" textlink="">
          <xdr:nvSpPr>
            <xdr:cNvPr id="89089" name="Check Box 1" descr="Impermeable Liner (Optional)" hidden="1">
              <a:extLst>
                <a:ext uri="{63B3BB69-23CF-44E3-9099-C40C66FF867C}">
                  <a14:compatExt spid="_x0000_s89089"/>
                </a:ext>
                <a:ext uri="{FF2B5EF4-FFF2-40B4-BE49-F238E27FC236}">
                  <a16:creationId xmlns:a16="http://schemas.microsoft.com/office/drawing/2014/main" id="{00000000-0008-0000-0600-000001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Impermeable Liner (Optional)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21167</xdr:rowOff>
        </xdr:from>
        <xdr:to>
          <xdr:col>6</xdr:col>
          <xdr:colOff>97367</xdr:colOff>
          <xdr:row>75</xdr:row>
          <xdr:rowOff>29633</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600-000002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Gabion Basket Around 4 Sides of 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135467</xdr:rowOff>
        </xdr:from>
        <xdr:to>
          <xdr:col>6</xdr:col>
          <xdr:colOff>182033</xdr:colOff>
          <xdr:row>77</xdr:row>
          <xdr:rowOff>29633</xdr:rowOff>
        </xdr:to>
        <xdr:sp macro="" textlink="">
          <xdr:nvSpPr>
            <xdr:cNvPr id="89091" name="Check Box 3" hidden="1">
              <a:extLst>
                <a:ext uri="{63B3BB69-23CF-44E3-9099-C40C66FF867C}">
                  <a14:compatExt spid="_x0000_s89091"/>
                </a:ext>
                <a:ext uri="{FF2B5EF4-FFF2-40B4-BE49-F238E27FC236}">
                  <a16:creationId xmlns:a16="http://schemas.microsoft.com/office/drawing/2014/main" id="{00000000-0008-0000-0600-000003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Gabion Basket Upstream of System Only</a:t>
              </a:r>
            </a:p>
          </xdr:txBody>
        </xdr:sp>
        <xdr:clientData/>
      </xdr:twoCellAnchor>
    </mc:Choice>
    <mc:Fallback/>
  </mc:AlternateContent>
  <xdr:twoCellAnchor editAs="oneCell">
    <xdr:from>
      <xdr:col>0</xdr:col>
      <xdr:colOff>31752</xdr:colOff>
      <xdr:row>0</xdr:row>
      <xdr:rowOff>87313</xdr:rowOff>
    </xdr:from>
    <xdr:to>
      <xdr:col>3</xdr:col>
      <xdr:colOff>350241</xdr:colOff>
      <xdr:row>0</xdr:row>
      <xdr:rowOff>544513</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2" y="87313"/>
          <a:ext cx="794739" cy="457200"/>
        </a:xfrm>
        <a:prstGeom prst="rect">
          <a:avLst/>
        </a:prstGeom>
      </xdr:spPr>
    </xdr:pic>
    <xdr:clientData/>
  </xdr:twoCellAnchor>
  <xdr:twoCellAnchor editAs="oneCell">
    <xdr:from>
      <xdr:col>6</xdr:col>
      <xdr:colOff>9528</xdr:colOff>
      <xdr:row>46</xdr:row>
      <xdr:rowOff>41275</xdr:rowOff>
    </xdr:from>
    <xdr:to>
      <xdr:col>7</xdr:col>
      <xdr:colOff>129579</xdr:colOff>
      <xdr:row>48</xdr:row>
      <xdr:rowOff>6350</xdr:rowOff>
    </xdr:to>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371728" y="7299325"/>
          <a:ext cx="796326" cy="460375"/>
        </a:xfrm>
        <a:prstGeom prst="rect">
          <a:avLst/>
        </a:prstGeom>
      </xdr:spPr>
    </xdr:pic>
    <xdr:clientData/>
  </xdr:twoCellAnchor>
  <xdr:twoCellAnchor editAs="oneCell">
    <xdr:from>
      <xdr:col>3</xdr:col>
      <xdr:colOff>95251</xdr:colOff>
      <xdr:row>95</xdr:row>
      <xdr:rowOff>142875</xdr:rowOff>
    </xdr:from>
    <xdr:to>
      <xdr:col>4</xdr:col>
      <xdr:colOff>581343</xdr:colOff>
      <xdr:row>98</xdr:row>
      <xdr:rowOff>329622</xdr:rowOff>
    </xdr:to>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1" y="14954250"/>
          <a:ext cx="1095692" cy="63442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81</xdr:row>
          <xdr:rowOff>143933</xdr:rowOff>
        </xdr:from>
        <xdr:to>
          <xdr:col>5</xdr:col>
          <xdr:colOff>342900</xdr:colOff>
          <xdr:row>83</xdr:row>
          <xdr:rowOff>38100</xdr:rowOff>
        </xdr:to>
        <xdr:sp macro="" textlink="">
          <xdr:nvSpPr>
            <xdr:cNvPr id="90113" name="Check Box 1" descr="Impermeable Liner (Optional)" hidden="1">
              <a:extLst>
                <a:ext uri="{63B3BB69-23CF-44E3-9099-C40C66FF867C}">
                  <a14:compatExt spid="_x0000_s90113"/>
                </a:ext>
                <a:ext uri="{FF2B5EF4-FFF2-40B4-BE49-F238E27FC236}">
                  <a16:creationId xmlns:a16="http://schemas.microsoft.com/office/drawing/2014/main" id="{00000000-0008-0000-0700-00000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Impermeable Liner (Optional)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21167</xdr:rowOff>
        </xdr:from>
        <xdr:to>
          <xdr:col>6</xdr:col>
          <xdr:colOff>97367</xdr:colOff>
          <xdr:row>75</xdr:row>
          <xdr:rowOff>29633</xdr:rowOff>
        </xdr:to>
        <xdr:sp macro="" textlink="">
          <xdr:nvSpPr>
            <xdr:cNvPr id="90114" name="Check Box 2" hidden="1">
              <a:extLst>
                <a:ext uri="{63B3BB69-23CF-44E3-9099-C40C66FF867C}">
                  <a14:compatExt spid="_x0000_s90114"/>
                </a:ext>
                <a:ext uri="{FF2B5EF4-FFF2-40B4-BE49-F238E27FC236}">
                  <a16:creationId xmlns:a16="http://schemas.microsoft.com/office/drawing/2014/main" id="{00000000-0008-0000-0700-00000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Gabion Basket Around 4 Sides of 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135467</xdr:rowOff>
        </xdr:from>
        <xdr:to>
          <xdr:col>6</xdr:col>
          <xdr:colOff>182033</xdr:colOff>
          <xdr:row>77</xdr:row>
          <xdr:rowOff>29633</xdr:rowOff>
        </xdr:to>
        <xdr:sp macro="" textlink="">
          <xdr:nvSpPr>
            <xdr:cNvPr id="90115" name="Check Box 3" hidden="1">
              <a:extLst>
                <a:ext uri="{63B3BB69-23CF-44E3-9099-C40C66FF867C}">
                  <a14:compatExt spid="_x0000_s90115"/>
                </a:ext>
                <a:ext uri="{FF2B5EF4-FFF2-40B4-BE49-F238E27FC236}">
                  <a16:creationId xmlns:a16="http://schemas.microsoft.com/office/drawing/2014/main" id="{00000000-0008-0000-0700-000003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Gabion Basket Upstream of System Only</a:t>
              </a:r>
            </a:p>
          </xdr:txBody>
        </xdr:sp>
        <xdr:clientData/>
      </xdr:twoCellAnchor>
    </mc:Choice>
    <mc:Fallback/>
  </mc:AlternateContent>
  <xdr:twoCellAnchor editAs="oneCell">
    <xdr:from>
      <xdr:col>0</xdr:col>
      <xdr:colOff>31752</xdr:colOff>
      <xdr:row>0</xdr:row>
      <xdr:rowOff>87313</xdr:rowOff>
    </xdr:from>
    <xdr:to>
      <xdr:col>3</xdr:col>
      <xdr:colOff>350241</xdr:colOff>
      <xdr:row>0</xdr:row>
      <xdr:rowOff>544513</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2" y="87313"/>
          <a:ext cx="794739" cy="457200"/>
        </a:xfrm>
        <a:prstGeom prst="rect">
          <a:avLst/>
        </a:prstGeom>
      </xdr:spPr>
    </xdr:pic>
    <xdr:clientData/>
  </xdr:twoCellAnchor>
  <xdr:twoCellAnchor editAs="oneCell">
    <xdr:from>
      <xdr:col>6</xdr:col>
      <xdr:colOff>9528</xdr:colOff>
      <xdr:row>46</xdr:row>
      <xdr:rowOff>41275</xdr:rowOff>
    </xdr:from>
    <xdr:to>
      <xdr:col>7</xdr:col>
      <xdr:colOff>129579</xdr:colOff>
      <xdr:row>48</xdr:row>
      <xdr:rowOff>6350</xdr:rowOff>
    </xdr:to>
    <xdr:pic>
      <xdr:nvPicPr>
        <xdr:cNvPr id="6" name="Pictur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371728" y="7299325"/>
          <a:ext cx="796326" cy="460375"/>
        </a:xfrm>
        <a:prstGeom prst="rect">
          <a:avLst/>
        </a:prstGeom>
      </xdr:spPr>
    </xdr:pic>
    <xdr:clientData/>
  </xdr:twoCellAnchor>
  <xdr:twoCellAnchor editAs="oneCell">
    <xdr:from>
      <xdr:col>3</xdr:col>
      <xdr:colOff>95251</xdr:colOff>
      <xdr:row>95</xdr:row>
      <xdr:rowOff>142875</xdr:rowOff>
    </xdr:from>
    <xdr:to>
      <xdr:col>4</xdr:col>
      <xdr:colOff>581343</xdr:colOff>
      <xdr:row>98</xdr:row>
      <xdr:rowOff>329622</xdr:rowOff>
    </xdr:to>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1" y="14954250"/>
          <a:ext cx="1095692" cy="63442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81</xdr:row>
          <xdr:rowOff>143933</xdr:rowOff>
        </xdr:from>
        <xdr:to>
          <xdr:col>5</xdr:col>
          <xdr:colOff>342900</xdr:colOff>
          <xdr:row>83</xdr:row>
          <xdr:rowOff>38100</xdr:rowOff>
        </xdr:to>
        <xdr:sp macro="" textlink="">
          <xdr:nvSpPr>
            <xdr:cNvPr id="88065" name="Check Box 1" descr="Impermeable Liner (Optional)" hidden="1">
              <a:extLst>
                <a:ext uri="{63B3BB69-23CF-44E3-9099-C40C66FF867C}">
                  <a14:compatExt spid="_x0000_s88065"/>
                </a:ext>
                <a:ext uri="{FF2B5EF4-FFF2-40B4-BE49-F238E27FC236}">
                  <a16:creationId xmlns:a16="http://schemas.microsoft.com/office/drawing/2014/main" id="{00000000-0008-0000-0800-00000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Impermeable Liner (Optional)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21167</xdr:rowOff>
        </xdr:from>
        <xdr:to>
          <xdr:col>6</xdr:col>
          <xdr:colOff>97367</xdr:colOff>
          <xdr:row>75</xdr:row>
          <xdr:rowOff>29633</xdr:rowOff>
        </xdr:to>
        <xdr:sp macro="" textlink="">
          <xdr:nvSpPr>
            <xdr:cNvPr id="88066" name="Check Box 2" hidden="1">
              <a:extLst>
                <a:ext uri="{63B3BB69-23CF-44E3-9099-C40C66FF867C}">
                  <a14:compatExt spid="_x0000_s88066"/>
                </a:ext>
                <a:ext uri="{FF2B5EF4-FFF2-40B4-BE49-F238E27FC236}">
                  <a16:creationId xmlns:a16="http://schemas.microsoft.com/office/drawing/2014/main" id="{00000000-0008-0000-0800-000002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Gabion Basket Around 4 Sides of 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135467</xdr:rowOff>
        </xdr:from>
        <xdr:to>
          <xdr:col>6</xdr:col>
          <xdr:colOff>182033</xdr:colOff>
          <xdr:row>77</xdr:row>
          <xdr:rowOff>29633</xdr:rowOff>
        </xdr:to>
        <xdr:sp macro="" textlink="">
          <xdr:nvSpPr>
            <xdr:cNvPr id="88067" name="Check Box 3" hidden="1">
              <a:extLst>
                <a:ext uri="{63B3BB69-23CF-44E3-9099-C40C66FF867C}">
                  <a14:compatExt spid="_x0000_s88067"/>
                </a:ext>
                <a:ext uri="{FF2B5EF4-FFF2-40B4-BE49-F238E27FC236}">
                  <a16:creationId xmlns:a16="http://schemas.microsoft.com/office/drawing/2014/main" id="{00000000-0008-0000-0800-000003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en-US" sz="800" b="0" i="0" u="none" strike="noStrike" baseline="0">
                  <a:solidFill>
                    <a:srgbClr val="000000"/>
                  </a:solidFill>
                  <a:latin typeface="Tahoma"/>
                  <a:ea typeface="Tahoma"/>
                  <a:cs typeface="Tahoma"/>
                </a:rPr>
                <a:t>Gabion Basket Upstream of System Only</a:t>
              </a:r>
            </a:p>
          </xdr:txBody>
        </xdr:sp>
        <xdr:clientData/>
      </xdr:twoCellAnchor>
    </mc:Choice>
    <mc:Fallback/>
  </mc:AlternateContent>
  <xdr:twoCellAnchor editAs="oneCell">
    <xdr:from>
      <xdr:col>0</xdr:col>
      <xdr:colOff>31752</xdr:colOff>
      <xdr:row>0</xdr:row>
      <xdr:rowOff>87313</xdr:rowOff>
    </xdr:from>
    <xdr:to>
      <xdr:col>3</xdr:col>
      <xdr:colOff>350241</xdr:colOff>
      <xdr:row>0</xdr:row>
      <xdr:rowOff>544513</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2" y="87313"/>
          <a:ext cx="794739" cy="457200"/>
        </a:xfrm>
        <a:prstGeom prst="rect">
          <a:avLst/>
        </a:prstGeom>
      </xdr:spPr>
    </xdr:pic>
    <xdr:clientData/>
  </xdr:twoCellAnchor>
  <xdr:twoCellAnchor editAs="oneCell">
    <xdr:from>
      <xdr:col>6</xdr:col>
      <xdr:colOff>9528</xdr:colOff>
      <xdr:row>46</xdr:row>
      <xdr:rowOff>41275</xdr:rowOff>
    </xdr:from>
    <xdr:to>
      <xdr:col>7</xdr:col>
      <xdr:colOff>129579</xdr:colOff>
      <xdr:row>48</xdr:row>
      <xdr:rowOff>6350</xdr:rowOff>
    </xdr:to>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371728" y="7299325"/>
          <a:ext cx="796326" cy="460375"/>
        </a:xfrm>
        <a:prstGeom prst="rect">
          <a:avLst/>
        </a:prstGeom>
      </xdr:spPr>
    </xdr:pic>
    <xdr:clientData/>
  </xdr:twoCellAnchor>
  <xdr:twoCellAnchor editAs="oneCell">
    <xdr:from>
      <xdr:col>3</xdr:col>
      <xdr:colOff>95251</xdr:colOff>
      <xdr:row>95</xdr:row>
      <xdr:rowOff>142875</xdr:rowOff>
    </xdr:from>
    <xdr:to>
      <xdr:col>4</xdr:col>
      <xdr:colOff>581343</xdr:colOff>
      <xdr:row>98</xdr:row>
      <xdr:rowOff>329622</xdr:rowOff>
    </xdr:to>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1" y="14954250"/>
          <a:ext cx="1095692" cy="634422"/>
        </a:xfrm>
        <a:prstGeom prst="rect">
          <a:avLst/>
        </a:prstGeom>
      </xdr:spPr>
    </xdr:pic>
    <xdr:clientData/>
  </xdr:twoCellAnchor>
</xdr:wsDr>
</file>

<file path=xl/theme/theme1.xml><?xml version="1.0" encoding="utf-8"?>
<a:theme xmlns:a="http://schemas.openxmlformats.org/drawingml/2006/main" name="Office Theme">
  <a:themeElements>
    <a:clrScheme name="Oriel">
      <a:dk1>
        <a:sysClr val="windowText" lastClr="000000"/>
      </a:dk1>
      <a:lt1>
        <a:sysClr val="window" lastClr="FFFFFF"/>
      </a:lt1>
      <a:dk2>
        <a:srgbClr val="575F6D"/>
      </a:dk2>
      <a:lt2>
        <a:srgbClr val="FFF39D"/>
      </a:lt2>
      <a:accent1>
        <a:srgbClr val="FE8637"/>
      </a:accent1>
      <a:accent2>
        <a:srgbClr val="7598D9"/>
      </a:accent2>
      <a:accent3>
        <a:srgbClr val="B32C16"/>
      </a:accent3>
      <a:accent4>
        <a:srgbClr val="F5CD2D"/>
      </a:accent4>
      <a:accent5>
        <a:srgbClr val="AEBAD5"/>
      </a:accent5>
      <a:accent6>
        <a:srgbClr val="777C84"/>
      </a:accent6>
      <a:hlink>
        <a:srgbClr val="D2611C"/>
      </a:hlink>
      <a:folHlink>
        <a:srgbClr val="3B435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omments" Target="../comments8.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P36"/>
  <sheetViews>
    <sheetView tabSelected="1" zoomScale="115" zoomScaleNormal="115" workbookViewId="0">
      <selection activeCell="F24" sqref="F24:G24"/>
    </sheetView>
  </sheetViews>
  <sheetFormatPr defaultColWidth="9.1171875" defaultRowHeight="12.7" x14ac:dyDescent="0.4"/>
  <cols>
    <col min="1" max="1" width="3.1171875" style="16" customWidth="1"/>
    <col min="2" max="3" width="9.1171875" style="16"/>
    <col min="4" max="4" width="10.703125" style="16" customWidth="1"/>
    <col min="5" max="5" width="9.1171875" style="16"/>
    <col min="6" max="6" width="2.1171875" style="16" customWidth="1"/>
    <col min="7" max="7" width="7.703125" style="16" customWidth="1"/>
    <col min="8" max="10" width="9.1171875" style="16"/>
    <col min="11" max="11" width="2.29296875" style="16" customWidth="1"/>
    <col min="12" max="12" width="7.703125" style="16" customWidth="1"/>
    <col min="13" max="15" width="9.1171875" style="16"/>
    <col min="16" max="16" width="3.1171875" style="16" customWidth="1"/>
    <col min="17" max="16384" width="9.1171875" style="16"/>
  </cols>
  <sheetData>
    <row r="1" spans="1:16" ht="9.75" customHeight="1" x14ac:dyDescent="0.4">
      <c r="A1" s="13"/>
      <c r="B1" s="14"/>
      <c r="C1" s="14"/>
      <c r="D1" s="14"/>
      <c r="E1" s="14"/>
      <c r="F1" s="14"/>
      <c r="G1" s="14"/>
      <c r="H1" s="14"/>
      <c r="I1" s="14"/>
      <c r="J1" s="14"/>
      <c r="K1" s="14"/>
      <c r="L1" s="14"/>
      <c r="M1" s="14"/>
      <c r="N1" s="14"/>
      <c r="O1" s="14"/>
      <c r="P1" s="15"/>
    </row>
    <row r="2" spans="1:16" ht="25" x14ac:dyDescent="0.75">
      <c r="A2" s="17"/>
      <c r="B2" s="324" t="s">
        <v>128</v>
      </c>
      <c r="C2" s="18"/>
      <c r="D2" s="18"/>
      <c r="E2" s="18"/>
      <c r="F2" s="18"/>
      <c r="G2" s="18"/>
      <c r="H2" s="18"/>
      <c r="I2" s="18"/>
      <c r="J2" s="18"/>
      <c r="K2" s="18"/>
      <c r="L2" s="18"/>
      <c r="M2" s="18"/>
      <c r="N2" s="18"/>
      <c r="O2" s="18"/>
      <c r="P2" s="19"/>
    </row>
    <row r="3" spans="1:16" x14ac:dyDescent="0.4">
      <c r="A3" s="17"/>
      <c r="B3" s="325" t="s">
        <v>135</v>
      </c>
      <c r="C3" s="18"/>
      <c r="D3" s="18"/>
      <c r="E3" s="18"/>
      <c r="F3" s="18"/>
      <c r="G3" s="18"/>
      <c r="H3" s="18"/>
      <c r="I3" s="18"/>
      <c r="J3" s="18"/>
      <c r="K3" s="18"/>
      <c r="L3" s="18"/>
      <c r="M3" s="18"/>
      <c r="N3" s="18"/>
      <c r="O3" s="18"/>
      <c r="P3" s="19"/>
    </row>
    <row r="4" spans="1:16" ht="3.75" customHeight="1" x14ac:dyDescent="0.4">
      <c r="A4" s="17"/>
      <c r="B4" s="18"/>
      <c r="C4" s="18"/>
      <c r="D4" s="18"/>
      <c r="E4" s="18"/>
      <c r="F4" s="18"/>
      <c r="G4" s="18"/>
      <c r="H4" s="18"/>
      <c r="I4" s="18"/>
      <c r="J4" s="18"/>
      <c r="K4" s="18"/>
      <c r="L4" s="18"/>
      <c r="M4" s="18"/>
      <c r="N4" s="18"/>
      <c r="O4" s="18"/>
      <c r="P4" s="19"/>
    </row>
    <row r="5" spans="1:16" ht="8.25" customHeight="1" thickBot="1" x14ac:dyDescent="0.45">
      <c r="A5" s="56"/>
      <c r="B5" s="57"/>
      <c r="C5" s="57"/>
      <c r="D5" s="57"/>
      <c r="E5" s="57"/>
      <c r="F5" s="57"/>
      <c r="G5" s="57"/>
      <c r="H5" s="57"/>
      <c r="I5" s="57"/>
      <c r="J5" s="57"/>
      <c r="K5" s="57"/>
      <c r="L5" s="57"/>
      <c r="M5" s="57"/>
      <c r="N5" s="57"/>
      <c r="O5" s="57"/>
      <c r="P5" s="58"/>
    </row>
    <row r="6" spans="1:16" ht="13" thickBot="1" x14ac:dyDescent="0.45">
      <c r="A6" s="56"/>
      <c r="B6" s="275" t="s">
        <v>89</v>
      </c>
      <c r="C6" s="276"/>
      <c r="D6" s="276"/>
      <c r="E6" s="277"/>
      <c r="F6" s="255"/>
      <c r="G6" s="275" t="s">
        <v>90</v>
      </c>
      <c r="H6" s="276"/>
      <c r="I6" s="276"/>
      <c r="J6" s="277"/>
      <c r="K6" s="255"/>
      <c r="L6" s="275"/>
      <c r="M6" s="276"/>
      <c r="N6" s="276"/>
      <c r="O6" s="277"/>
      <c r="P6" s="58"/>
    </row>
    <row r="7" spans="1:16" x14ac:dyDescent="0.4">
      <c r="A7" s="56"/>
      <c r="B7" s="267" t="s">
        <v>94</v>
      </c>
      <c r="C7" s="255"/>
      <c r="D7" s="255"/>
      <c r="E7" s="274"/>
      <c r="F7" s="255"/>
      <c r="G7" s="267" t="s">
        <v>91</v>
      </c>
      <c r="H7" s="255"/>
      <c r="I7" s="255"/>
      <c r="J7" s="274"/>
      <c r="K7" s="255"/>
      <c r="L7" s="267" t="s">
        <v>99</v>
      </c>
      <c r="M7" s="255"/>
      <c r="N7" s="255"/>
      <c r="O7" s="274"/>
      <c r="P7" s="58"/>
    </row>
    <row r="8" spans="1:16" x14ac:dyDescent="0.4">
      <c r="A8" s="56"/>
      <c r="B8" s="285"/>
      <c r="C8" s="286"/>
      <c r="D8" s="286"/>
      <c r="E8" s="287"/>
      <c r="F8" s="255"/>
      <c r="G8" s="285"/>
      <c r="H8" s="286"/>
      <c r="I8" s="286"/>
      <c r="J8" s="287"/>
      <c r="K8" s="255"/>
      <c r="L8" s="285"/>
      <c r="M8" s="286"/>
      <c r="N8" s="286"/>
      <c r="O8" s="287"/>
      <c r="P8" s="58"/>
    </row>
    <row r="9" spans="1:16" x14ac:dyDescent="0.4">
      <c r="A9" s="56"/>
      <c r="B9" s="272" t="s">
        <v>95</v>
      </c>
      <c r="C9" s="256"/>
      <c r="D9" s="256"/>
      <c r="E9" s="273"/>
      <c r="F9" s="255"/>
      <c r="G9" s="272" t="s">
        <v>92</v>
      </c>
      <c r="H9" s="256"/>
      <c r="I9" s="256"/>
      <c r="J9" s="273"/>
      <c r="K9" s="255"/>
      <c r="L9" s="272" t="s">
        <v>97</v>
      </c>
      <c r="M9" s="256"/>
      <c r="N9" s="256"/>
      <c r="O9" s="273"/>
      <c r="P9" s="58"/>
    </row>
    <row r="10" spans="1:16" x14ac:dyDescent="0.4">
      <c r="A10" s="56"/>
      <c r="B10" s="285"/>
      <c r="C10" s="286"/>
      <c r="D10" s="286"/>
      <c r="E10" s="287"/>
      <c r="F10" s="255"/>
      <c r="G10" s="285"/>
      <c r="H10" s="286"/>
      <c r="I10" s="286"/>
      <c r="J10" s="287"/>
      <c r="K10" s="255"/>
      <c r="L10" s="285"/>
      <c r="M10" s="286"/>
      <c r="N10" s="286"/>
      <c r="O10" s="287"/>
      <c r="P10" s="58"/>
    </row>
    <row r="11" spans="1:16" x14ac:dyDescent="0.4">
      <c r="A11" s="56"/>
      <c r="B11" s="272" t="s">
        <v>96</v>
      </c>
      <c r="C11" s="256"/>
      <c r="D11" s="256"/>
      <c r="E11" s="273"/>
      <c r="F11" s="255"/>
      <c r="G11" s="272" t="s">
        <v>93</v>
      </c>
      <c r="H11" s="256"/>
      <c r="I11" s="256"/>
      <c r="J11" s="273"/>
      <c r="K11" s="255"/>
      <c r="L11" s="272" t="s">
        <v>98</v>
      </c>
      <c r="M11" s="256"/>
      <c r="N11" s="256"/>
      <c r="O11" s="273"/>
      <c r="P11" s="58"/>
    </row>
    <row r="12" spans="1:16" ht="13" thickBot="1" x14ac:dyDescent="0.45">
      <c r="A12" s="56"/>
      <c r="B12" s="288"/>
      <c r="C12" s="289"/>
      <c r="D12" s="289"/>
      <c r="E12" s="290"/>
      <c r="F12" s="255"/>
      <c r="G12" s="288"/>
      <c r="H12" s="289"/>
      <c r="I12" s="289"/>
      <c r="J12" s="290"/>
      <c r="K12" s="255"/>
      <c r="L12" s="288"/>
      <c r="M12" s="289"/>
      <c r="N12" s="289"/>
      <c r="O12" s="290"/>
      <c r="P12" s="58"/>
    </row>
    <row r="13" spans="1:16" ht="13" thickBot="1" x14ac:dyDescent="0.45">
      <c r="A13" s="56"/>
      <c r="B13" s="294"/>
      <c r="C13" s="295"/>
      <c r="D13" s="295"/>
      <c r="E13" s="295"/>
      <c r="F13" s="297"/>
      <c r="G13" s="295"/>
      <c r="H13" s="295"/>
      <c r="I13" s="295"/>
      <c r="J13" s="295"/>
      <c r="K13" s="255"/>
      <c r="L13" s="295"/>
      <c r="M13" s="295"/>
      <c r="N13" s="295"/>
      <c r="O13" s="296"/>
      <c r="P13" s="58"/>
    </row>
    <row r="14" spans="1:16" ht="18" customHeight="1" thickBot="1" x14ac:dyDescent="0.45">
      <c r="A14" s="56"/>
      <c r="B14" s="257" t="s">
        <v>129</v>
      </c>
      <c r="C14" s="258"/>
      <c r="D14" s="258"/>
      <c r="E14" s="259"/>
      <c r="F14" s="362" t="s">
        <v>105</v>
      </c>
      <c r="G14" s="363"/>
      <c r="H14" s="260" t="s">
        <v>106</v>
      </c>
      <c r="I14" s="260" t="s">
        <v>107</v>
      </c>
      <c r="J14" s="260" t="s">
        <v>108</v>
      </c>
      <c r="K14" s="364" t="s">
        <v>109</v>
      </c>
      <c r="L14" s="363"/>
      <c r="M14" s="260" t="s">
        <v>110</v>
      </c>
      <c r="N14" s="260" t="s">
        <v>111</v>
      </c>
      <c r="O14" s="261" t="s">
        <v>112</v>
      </c>
      <c r="P14" s="58"/>
    </row>
    <row r="15" spans="1:16" ht="18" customHeight="1" x14ac:dyDescent="0.4">
      <c r="A15" s="56"/>
      <c r="B15" s="262" t="s">
        <v>118</v>
      </c>
      <c r="C15" s="258"/>
      <c r="D15" s="258"/>
      <c r="E15" s="263" t="s">
        <v>51</v>
      </c>
      <c r="F15" s="345"/>
      <c r="G15" s="346"/>
      <c r="H15" s="304"/>
      <c r="I15" s="304"/>
      <c r="J15" s="304"/>
      <c r="K15" s="348"/>
      <c r="L15" s="346"/>
      <c r="M15" s="304"/>
      <c r="N15" s="304"/>
      <c r="O15" s="310"/>
      <c r="P15" s="58"/>
    </row>
    <row r="16" spans="1:16" ht="18" customHeight="1" x14ac:dyDescent="0.4">
      <c r="A16" s="56"/>
      <c r="B16" s="264" t="s">
        <v>28</v>
      </c>
      <c r="C16" s="265"/>
      <c r="D16" s="265"/>
      <c r="E16" s="266" t="s">
        <v>101</v>
      </c>
      <c r="F16" s="343"/>
      <c r="G16" s="344"/>
      <c r="H16" s="305"/>
      <c r="I16" s="305"/>
      <c r="J16" s="305"/>
      <c r="K16" s="347"/>
      <c r="L16" s="344"/>
      <c r="M16" s="305"/>
      <c r="N16" s="305"/>
      <c r="O16" s="311"/>
      <c r="P16" s="58"/>
    </row>
    <row r="17" spans="1:16" ht="18" customHeight="1" x14ac:dyDescent="0.4">
      <c r="A17" s="56"/>
      <c r="B17" s="264" t="s">
        <v>29</v>
      </c>
      <c r="C17" s="265"/>
      <c r="D17" s="265"/>
      <c r="E17" s="266" t="s">
        <v>101</v>
      </c>
      <c r="F17" s="343"/>
      <c r="G17" s="344"/>
      <c r="H17" s="305"/>
      <c r="I17" s="305"/>
      <c r="J17" s="305"/>
      <c r="K17" s="347"/>
      <c r="L17" s="344"/>
      <c r="M17" s="305"/>
      <c r="N17" s="305"/>
      <c r="O17" s="311"/>
      <c r="P17" s="58"/>
    </row>
    <row r="18" spans="1:16" ht="18" customHeight="1" x14ac:dyDescent="0.4">
      <c r="A18" s="56"/>
      <c r="B18" s="264" t="s">
        <v>113</v>
      </c>
      <c r="C18" s="265"/>
      <c r="D18" s="265"/>
      <c r="E18" s="266" t="s">
        <v>26</v>
      </c>
      <c r="F18" s="343"/>
      <c r="G18" s="344"/>
      <c r="H18" s="305"/>
      <c r="I18" s="305"/>
      <c r="J18" s="305"/>
      <c r="K18" s="347"/>
      <c r="L18" s="344"/>
      <c r="M18" s="305"/>
      <c r="N18" s="305"/>
      <c r="O18" s="311"/>
      <c r="P18" s="58"/>
    </row>
    <row r="19" spans="1:16" ht="18" customHeight="1" x14ac:dyDescent="0.4">
      <c r="A19" s="56"/>
      <c r="B19" s="264" t="s">
        <v>119</v>
      </c>
      <c r="C19" s="265"/>
      <c r="D19" s="265"/>
      <c r="E19" s="266" t="s">
        <v>26</v>
      </c>
      <c r="F19" s="343"/>
      <c r="G19" s="344"/>
      <c r="H19" s="305"/>
      <c r="I19" s="305"/>
      <c r="J19" s="305"/>
      <c r="K19" s="347"/>
      <c r="L19" s="344"/>
      <c r="M19" s="305"/>
      <c r="N19" s="305"/>
      <c r="O19" s="311"/>
      <c r="P19" s="58"/>
    </row>
    <row r="20" spans="1:16" ht="18" customHeight="1" x14ac:dyDescent="0.4">
      <c r="A20" s="56"/>
      <c r="B20" s="264" t="s">
        <v>115</v>
      </c>
      <c r="C20" s="265"/>
      <c r="D20" s="265"/>
      <c r="E20" s="266" t="s">
        <v>116</v>
      </c>
      <c r="F20" s="343"/>
      <c r="G20" s="344"/>
      <c r="H20" s="305"/>
      <c r="I20" s="305"/>
      <c r="J20" s="305"/>
      <c r="K20" s="347"/>
      <c r="L20" s="344"/>
      <c r="M20" s="305"/>
      <c r="N20" s="305"/>
      <c r="O20" s="311"/>
      <c r="P20" s="58"/>
    </row>
    <row r="21" spans="1:16" ht="18" customHeight="1" x14ac:dyDescent="0.4">
      <c r="A21" s="56"/>
      <c r="B21" s="291" t="s">
        <v>117</v>
      </c>
      <c r="C21" s="292"/>
      <c r="D21" s="292"/>
      <c r="E21" s="268" t="s">
        <v>100</v>
      </c>
      <c r="F21" s="343"/>
      <c r="G21" s="344"/>
      <c r="H21" s="305"/>
      <c r="I21" s="305"/>
      <c r="J21" s="305"/>
      <c r="K21" s="347"/>
      <c r="L21" s="344"/>
      <c r="M21" s="305"/>
      <c r="N21" s="305"/>
      <c r="O21" s="311"/>
      <c r="P21" s="58"/>
    </row>
    <row r="22" spans="1:16" ht="18" customHeight="1" x14ac:dyDescent="0.4">
      <c r="A22" s="56"/>
      <c r="B22" s="264" t="s">
        <v>130</v>
      </c>
      <c r="C22" s="265"/>
      <c r="D22" s="265"/>
      <c r="E22" s="266" t="s">
        <v>102</v>
      </c>
      <c r="F22" s="343"/>
      <c r="G22" s="344"/>
      <c r="H22" s="306"/>
      <c r="I22" s="306"/>
      <c r="J22" s="306"/>
      <c r="K22" s="347"/>
      <c r="L22" s="344"/>
      <c r="M22" s="306"/>
      <c r="N22" s="306"/>
      <c r="O22" s="312"/>
      <c r="P22" s="58"/>
    </row>
    <row r="23" spans="1:16" ht="18" customHeight="1" x14ac:dyDescent="0.4">
      <c r="A23" s="56"/>
      <c r="B23" s="264" t="s">
        <v>158</v>
      </c>
      <c r="C23" s="265"/>
      <c r="D23" s="265"/>
      <c r="E23" s="266" t="s">
        <v>100</v>
      </c>
      <c r="F23" s="343"/>
      <c r="G23" s="344"/>
      <c r="H23" s="305"/>
      <c r="I23" s="305"/>
      <c r="J23" s="305"/>
      <c r="K23" s="347"/>
      <c r="L23" s="344"/>
      <c r="M23" s="305"/>
      <c r="N23" s="305"/>
      <c r="O23" s="311"/>
      <c r="P23" s="58"/>
    </row>
    <row r="24" spans="1:16" ht="18" customHeight="1" x14ac:dyDescent="0.4">
      <c r="A24" s="56"/>
      <c r="B24" s="264" t="s">
        <v>131</v>
      </c>
      <c r="C24" s="265"/>
      <c r="D24" s="265"/>
      <c r="E24" s="266" t="s">
        <v>133</v>
      </c>
      <c r="F24" s="343"/>
      <c r="G24" s="344"/>
      <c r="H24" s="305"/>
      <c r="I24" s="305"/>
      <c r="J24" s="305"/>
      <c r="K24" s="347"/>
      <c r="L24" s="344"/>
      <c r="M24" s="305"/>
      <c r="N24" s="305"/>
      <c r="O24" s="311"/>
      <c r="P24" s="58"/>
    </row>
    <row r="25" spans="1:16" ht="18" customHeight="1" x14ac:dyDescent="0.4">
      <c r="A25" s="56"/>
      <c r="B25" s="264" t="s">
        <v>114</v>
      </c>
      <c r="C25" s="265"/>
      <c r="D25" s="265"/>
      <c r="E25" s="266" t="s">
        <v>51</v>
      </c>
      <c r="F25" s="343"/>
      <c r="G25" s="344"/>
      <c r="H25" s="305"/>
      <c r="I25" s="305"/>
      <c r="J25" s="305"/>
      <c r="K25" s="347"/>
      <c r="L25" s="344"/>
      <c r="M25" s="305"/>
      <c r="N25" s="305"/>
      <c r="O25" s="311"/>
      <c r="P25" s="58"/>
    </row>
    <row r="26" spans="1:16" ht="18" customHeight="1" x14ac:dyDescent="0.4">
      <c r="A26" s="56"/>
      <c r="B26" s="264" t="s">
        <v>9</v>
      </c>
      <c r="C26" s="265"/>
      <c r="D26" s="265"/>
      <c r="E26" s="266" t="s">
        <v>51</v>
      </c>
      <c r="F26" s="343"/>
      <c r="G26" s="344"/>
      <c r="H26" s="305"/>
      <c r="I26" s="305"/>
      <c r="J26" s="305"/>
      <c r="K26" s="347"/>
      <c r="L26" s="344"/>
      <c r="M26" s="305"/>
      <c r="N26" s="305"/>
      <c r="O26" s="311"/>
      <c r="P26" s="58"/>
    </row>
    <row r="27" spans="1:16" ht="18" customHeight="1" x14ac:dyDescent="0.4">
      <c r="A27" s="56"/>
      <c r="B27" s="264" t="s">
        <v>103</v>
      </c>
      <c r="C27" s="265"/>
      <c r="D27" s="265"/>
      <c r="E27" s="266" t="s">
        <v>104</v>
      </c>
      <c r="F27" s="343"/>
      <c r="G27" s="344"/>
      <c r="H27" s="306"/>
      <c r="I27" s="306"/>
      <c r="J27" s="307"/>
      <c r="K27" s="366"/>
      <c r="L27" s="344"/>
      <c r="M27" s="306"/>
      <c r="N27" s="305"/>
      <c r="O27" s="311"/>
      <c r="P27" s="58"/>
    </row>
    <row r="28" spans="1:16" ht="18" customHeight="1" thickBot="1" x14ac:dyDescent="0.45">
      <c r="A28" s="56"/>
      <c r="B28" s="269"/>
      <c r="C28" s="270"/>
      <c r="D28" s="270"/>
      <c r="E28" s="271" t="s">
        <v>102</v>
      </c>
      <c r="F28" s="353"/>
      <c r="G28" s="354"/>
      <c r="H28" s="308"/>
      <c r="I28" s="308"/>
      <c r="J28" s="309"/>
      <c r="K28" s="368"/>
      <c r="L28" s="354"/>
      <c r="M28" s="308"/>
      <c r="N28" s="313"/>
      <c r="O28" s="314"/>
      <c r="P28" s="58"/>
    </row>
    <row r="29" spans="1:16" ht="18" customHeight="1" x14ac:dyDescent="0.4">
      <c r="A29" s="56"/>
      <c r="B29" s="315" t="s">
        <v>127</v>
      </c>
      <c r="C29" s="316"/>
      <c r="D29" s="316"/>
      <c r="E29" s="317" t="s">
        <v>23</v>
      </c>
      <c r="F29" s="358" t="e">
        <f>'DRAINAGE AREA 1 FP SYSTEM CALCS'!F37*2</f>
        <v>#DIV/0!</v>
      </c>
      <c r="G29" s="359"/>
      <c r="H29" s="318" t="e">
        <f>'DA 2'!F37*2</f>
        <v>#DIV/0!</v>
      </c>
      <c r="I29" s="318" t="e">
        <f>'DA 3'!F37*2</f>
        <v>#DIV/0!</v>
      </c>
      <c r="J29" s="318" t="e">
        <f>'DA 4'!F37*2</f>
        <v>#DIV/0!</v>
      </c>
      <c r="K29" s="358" t="e">
        <f>'DA 5'!F37*2</f>
        <v>#DIV/0!</v>
      </c>
      <c r="L29" s="359"/>
      <c r="M29" s="318" t="e">
        <f>'DA 6'!F37*2</f>
        <v>#DIV/0!</v>
      </c>
      <c r="N29" s="318" t="e">
        <f>'DA 7'!F37*2</f>
        <v>#DIV/0!</v>
      </c>
      <c r="O29" s="318" t="e">
        <f>'DA 8'!F37*2</f>
        <v>#DIV/0!</v>
      </c>
      <c r="P29" s="58"/>
    </row>
    <row r="30" spans="1:16" ht="9.75" customHeight="1" x14ac:dyDescent="0.4">
      <c r="A30" s="56"/>
      <c r="B30" s="335" t="s">
        <v>136</v>
      </c>
      <c r="C30" s="328"/>
      <c r="D30" s="327"/>
      <c r="E30" s="329"/>
      <c r="F30" s="360"/>
      <c r="G30" s="361"/>
      <c r="H30" s="330"/>
      <c r="I30" s="330"/>
      <c r="J30" s="331"/>
      <c r="K30" s="367"/>
      <c r="L30" s="361"/>
      <c r="M30" s="330"/>
      <c r="N30" s="332"/>
      <c r="O30" s="334"/>
      <c r="P30" s="58"/>
    </row>
    <row r="31" spans="1:16" ht="18" customHeight="1" x14ac:dyDescent="0.4">
      <c r="A31" s="56"/>
      <c r="B31" s="298" t="s">
        <v>156</v>
      </c>
      <c r="C31" s="299"/>
      <c r="D31" s="299"/>
      <c r="E31" s="300" t="s">
        <v>33</v>
      </c>
      <c r="F31" s="351" t="e">
        <f>SUM(F29/F32)</f>
        <v>#DIV/0!</v>
      </c>
      <c r="G31" s="352"/>
      <c r="H31" s="333" t="e">
        <f>SUM(H29/H32)</f>
        <v>#DIV/0!</v>
      </c>
      <c r="I31" s="333" t="e">
        <f>SUM(I29/I32)</f>
        <v>#DIV/0!</v>
      </c>
      <c r="J31" s="326" t="e">
        <f>SUM(J29/J32)</f>
        <v>#DIV/0!</v>
      </c>
      <c r="K31" s="355" t="e">
        <f>SUM(K29/K32)</f>
        <v>#DIV/0!</v>
      </c>
      <c r="L31" s="356"/>
      <c r="M31" s="333" t="e">
        <f>SUM(M29/M32)</f>
        <v>#DIV/0!</v>
      </c>
      <c r="N31" s="333" t="e">
        <f>SUM(N29/N32)</f>
        <v>#DIV/0!</v>
      </c>
      <c r="O31" s="333" t="e">
        <f>SUM(O29/O32)</f>
        <v>#DIV/0!</v>
      </c>
      <c r="P31" s="58"/>
    </row>
    <row r="32" spans="1:16" ht="18" customHeight="1" x14ac:dyDescent="0.4">
      <c r="A32" s="56"/>
      <c r="B32" s="298" t="s">
        <v>157</v>
      </c>
      <c r="C32" s="299"/>
      <c r="D32" s="299"/>
      <c r="E32" s="300" t="s">
        <v>33</v>
      </c>
      <c r="F32" s="357">
        <f>F21</f>
        <v>0</v>
      </c>
      <c r="G32" s="356"/>
      <c r="H32" s="319">
        <f>H21</f>
        <v>0</v>
      </c>
      <c r="I32" s="319">
        <f>I21</f>
        <v>0</v>
      </c>
      <c r="J32" s="320">
        <f>J21</f>
        <v>0</v>
      </c>
      <c r="K32" s="355">
        <f>K21</f>
        <v>0</v>
      </c>
      <c r="L32" s="356"/>
      <c r="M32" s="319">
        <f>M21</f>
        <v>0</v>
      </c>
      <c r="N32" s="319">
        <f>N21</f>
        <v>0</v>
      </c>
      <c r="O32" s="321">
        <f>O21</f>
        <v>0</v>
      </c>
      <c r="P32" s="58"/>
    </row>
    <row r="33" spans="1:16" ht="18" customHeight="1" thickBot="1" x14ac:dyDescent="0.45">
      <c r="A33" s="56"/>
      <c r="B33" s="301" t="s">
        <v>159</v>
      </c>
      <c r="C33" s="302"/>
      <c r="D33" s="302"/>
      <c r="E33" s="303" t="s">
        <v>33</v>
      </c>
      <c r="F33" s="349">
        <f>F23+((F25/12)+1)</f>
        <v>1</v>
      </c>
      <c r="G33" s="350"/>
      <c r="H33" s="322">
        <f>H23+((H25/12)+1)</f>
        <v>1</v>
      </c>
      <c r="I33" s="322">
        <f t="shared" ref="I33:J33" si="0">I23+((I25/12)+1)</f>
        <v>1</v>
      </c>
      <c r="J33" s="323">
        <f t="shared" si="0"/>
        <v>1</v>
      </c>
      <c r="K33" s="365">
        <f>K23+((K25/12)+1)</f>
        <v>1</v>
      </c>
      <c r="L33" s="350"/>
      <c r="M33" s="322">
        <f>M23+((M25/12)+1)</f>
        <v>1</v>
      </c>
      <c r="N33" s="322">
        <f t="shared" ref="N33:O33" si="1">N23+((N25/12)+1)</f>
        <v>1</v>
      </c>
      <c r="O33" s="322">
        <f t="shared" si="1"/>
        <v>1</v>
      </c>
      <c r="P33" s="58"/>
    </row>
    <row r="34" spans="1:16" ht="1.5" customHeight="1" x14ac:dyDescent="0.4">
      <c r="A34" s="56"/>
      <c r="B34" s="57"/>
      <c r="C34" s="57"/>
      <c r="D34" s="57"/>
      <c r="E34" s="57"/>
      <c r="F34" s="57"/>
      <c r="G34" s="57"/>
      <c r="H34" s="57"/>
      <c r="I34" s="57"/>
      <c r="J34" s="57"/>
      <c r="K34" s="57"/>
      <c r="L34" s="57"/>
      <c r="M34" s="57"/>
      <c r="N34" s="57"/>
      <c r="O34" s="57"/>
      <c r="P34" s="58"/>
    </row>
    <row r="35" spans="1:16" x14ac:dyDescent="0.4">
      <c r="A35" s="56"/>
      <c r="B35" s="59" t="s">
        <v>132</v>
      </c>
      <c r="C35" s="57"/>
      <c r="D35" s="57"/>
      <c r="E35" s="57"/>
      <c r="F35" s="57"/>
      <c r="G35" s="57"/>
      <c r="H35" s="57"/>
      <c r="I35" s="57"/>
      <c r="J35" s="57"/>
      <c r="K35" s="57"/>
      <c r="L35" s="57"/>
      <c r="M35" s="57"/>
      <c r="N35" s="57"/>
      <c r="O35" s="57"/>
      <c r="P35" s="58"/>
    </row>
    <row r="36" spans="1:16" ht="13" thickBot="1" x14ac:dyDescent="0.45">
      <c r="A36" s="60"/>
      <c r="B36" s="341" t="s">
        <v>160</v>
      </c>
      <c r="C36" s="61"/>
      <c r="D36" s="61"/>
      <c r="E36" s="61"/>
      <c r="F36" s="61"/>
      <c r="G36" s="61"/>
      <c r="H36" s="61"/>
      <c r="I36" s="61"/>
      <c r="J36" s="61"/>
      <c r="K36" s="61"/>
      <c r="L36" s="61"/>
      <c r="M36" s="61"/>
      <c r="N36" s="61"/>
      <c r="O36" s="61"/>
      <c r="P36" s="62"/>
    </row>
  </sheetData>
  <sheetProtection selectLockedCells="1"/>
  <mergeCells count="40">
    <mergeCell ref="F14:G14"/>
    <mergeCell ref="K14:L14"/>
    <mergeCell ref="K33:L33"/>
    <mergeCell ref="F19:G19"/>
    <mergeCell ref="K18:L18"/>
    <mergeCell ref="F18:G18"/>
    <mergeCell ref="K27:L27"/>
    <mergeCell ref="F21:G21"/>
    <mergeCell ref="F23:G23"/>
    <mergeCell ref="F26:G26"/>
    <mergeCell ref="K19:L19"/>
    <mergeCell ref="F20:G20"/>
    <mergeCell ref="K31:L31"/>
    <mergeCell ref="K30:L30"/>
    <mergeCell ref="K28:L28"/>
    <mergeCell ref="F29:G29"/>
    <mergeCell ref="F33:G33"/>
    <mergeCell ref="K23:L23"/>
    <mergeCell ref="K26:L26"/>
    <mergeCell ref="F31:G31"/>
    <mergeCell ref="F28:G28"/>
    <mergeCell ref="F27:G27"/>
    <mergeCell ref="K32:L32"/>
    <mergeCell ref="F32:G32"/>
    <mergeCell ref="F24:G24"/>
    <mergeCell ref="K29:L29"/>
    <mergeCell ref="F25:G25"/>
    <mergeCell ref="F30:G30"/>
    <mergeCell ref="K25:L25"/>
    <mergeCell ref="K24:L24"/>
    <mergeCell ref="F22:G22"/>
    <mergeCell ref="F15:G15"/>
    <mergeCell ref="F16:G16"/>
    <mergeCell ref="K20:L20"/>
    <mergeCell ref="K21:L21"/>
    <mergeCell ref="K22:L22"/>
    <mergeCell ref="F17:G17"/>
    <mergeCell ref="K15:L15"/>
    <mergeCell ref="K16:L16"/>
    <mergeCell ref="K17:L17"/>
  </mergeCells>
  <phoneticPr fontId="17" type="noConversion"/>
  <pageMargins left="0.7" right="0.7" top="0.75" bottom="0.75" header="0.3" footer="0.3"/>
  <pageSetup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249977111117893"/>
  </sheetPr>
  <dimension ref="A1:P235"/>
  <sheetViews>
    <sheetView zoomScale="120" zoomScaleNormal="120" workbookViewId="0">
      <selection activeCell="F23" sqref="F23"/>
    </sheetView>
  </sheetViews>
  <sheetFormatPr defaultColWidth="9.1171875" defaultRowHeight="12.7" x14ac:dyDescent="0.4"/>
  <cols>
    <col min="1" max="1" width="2.29296875" style="3" customWidth="1"/>
    <col min="2" max="2" width="10.41015625" style="3" hidden="1" customWidth="1"/>
    <col min="3" max="3" width="4.87890625" style="4" customWidth="1"/>
    <col min="4" max="5" width="9.1171875" style="5"/>
    <col min="6" max="6" width="10" style="5" bestFit="1" customWidth="1"/>
    <col min="7" max="7" width="10.1171875" style="2" bestFit="1" customWidth="1"/>
    <col min="8" max="8" width="9.29296875" style="1" bestFit="1" customWidth="1"/>
    <col min="9" max="9" width="12.41015625" style="5" customWidth="1"/>
    <col min="10" max="10" width="9" style="6" customWidth="1"/>
    <col min="11" max="11" width="9.1171875" style="3"/>
    <col min="12" max="12" width="2.29296875" style="3" customWidth="1"/>
    <col min="13" max="16384" width="9.1171875" style="24"/>
  </cols>
  <sheetData>
    <row r="1" spans="1:16" ht="48" customHeight="1" x14ac:dyDescent="0.55000000000000004">
      <c r="A1" s="47"/>
      <c r="B1" s="47"/>
      <c r="C1" s="48"/>
      <c r="D1" s="49"/>
      <c r="E1" s="49"/>
      <c r="F1" s="49"/>
      <c r="G1" s="50"/>
      <c r="H1" s="51"/>
      <c r="I1" s="49"/>
      <c r="J1" s="52"/>
      <c r="K1" s="53"/>
      <c r="L1" s="283" t="s">
        <v>137</v>
      </c>
      <c r="M1" s="22"/>
      <c r="N1" s="23"/>
      <c r="O1" s="23"/>
      <c r="P1" s="23"/>
    </row>
    <row r="2" spans="1:16" ht="17.25" customHeight="1" x14ac:dyDescent="0.5">
      <c r="A2" s="184"/>
      <c r="B2" s="184"/>
      <c r="C2" s="185" t="s">
        <v>74</v>
      </c>
      <c r="D2" s="183"/>
      <c r="E2" s="183"/>
      <c r="F2" s="183"/>
      <c r="G2" s="186"/>
      <c r="H2" s="187"/>
      <c r="I2" s="183"/>
      <c r="J2" s="188"/>
      <c r="K2" s="189"/>
      <c r="L2" s="190"/>
      <c r="M2" s="23"/>
      <c r="N2" s="23"/>
      <c r="O2" s="23"/>
      <c r="P2" s="23"/>
    </row>
    <row r="3" spans="1:16" ht="12" customHeight="1" x14ac:dyDescent="0.4">
      <c r="A3" s="184"/>
      <c r="B3" s="184"/>
      <c r="C3" s="372" t="s">
        <v>65</v>
      </c>
      <c r="D3" s="373"/>
      <c r="E3" s="373"/>
      <c r="F3" s="373"/>
      <c r="G3" s="374"/>
      <c r="H3" s="187"/>
      <c r="I3" s="183"/>
      <c r="J3" s="188"/>
      <c r="K3" s="189"/>
      <c r="L3" s="190"/>
      <c r="M3" s="23"/>
      <c r="N3" s="23"/>
      <c r="O3" s="23"/>
      <c r="P3" s="23"/>
    </row>
    <row r="4" spans="1:16" ht="12" customHeight="1" x14ac:dyDescent="0.4">
      <c r="A4" s="184"/>
      <c r="B4" s="184"/>
      <c r="C4" s="183" t="s">
        <v>27</v>
      </c>
      <c r="D4" s="183"/>
      <c r="E4" s="183"/>
      <c r="F4" s="183"/>
      <c r="G4" s="186"/>
      <c r="H4" s="187"/>
      <c r="I4" s="183"/>
      <c r="J4" s="188"/>
      <c r="K4" s="189"/>
      <c r="L4" s="190"/>
      <c r="M4" s="23"/>
      <c r="N4" s="23"/>
      <c r="O4" s="23"/>
      <c r="P4" s="23"/>
    </row>
    <row r="5" spans="1:16" ht="12" customHeight="1" x14ac:dyDescent="0.4">
      <c r="A5" s="184"/>
      <c r="B5" s="184"/>
      <c r="C5" s="191" t="s">
        <v>28</v>
      </c>
      <c r="D5" s="183"/>
      <c r="E5" s="183"/>
      <c r="F5" s="183"/>
      <c r="G5" s="293">
        <f>SUM('Project Startup Sheet'!F16:G16)</f>
        <v>0</v>
      </c>
      <c r="H5" s="187"/>
      <c r="I5" s="183"/>
      <c r="J5" s="188"/>
      <c r="K5" s="189"/>
      <c r="L5" s="190"/>
      <c r="M5" s="23"/>
      <c r="N5" s="23"/>
      <c r="O5" s="23"/>
      <c r="P5" s="23"/>
    </row>
    <row r="6" spans="1:16" ht="12" customHeight="1" x14ac:dyDescent="0.4">
      <c r="A6" s="184"/>
      <c r="B6" s="184"/>
      <c r="C6" s="191" t="s">
        <v>29</v>
      </c>
      <c r="D6" s="183"/>
      <c r="E6" s="183"/>
      <c r="F6" s="183"/>
      <c r="G6" s="293">
        <f>SUM('Project Startup Sheet'!F17:G17)</f>
        <v>0</v>
      </c>
      <c r="H6" s="187"/>
      <c r="I6" s="183"/>
      <c r="J6" s="188"/>
      <c r="K6" s="189"/>
      <c r="L6" s="190"/>
      <c r="M6" s="23"/>
      <c r="N6" s="23"/>
      <c r="O6" s="23"/>
      <c r="P6" s="23"/>
    </row>
    <row r="7" spans="1:16" ht="12" customHeight="1" x14ac:dyDescent="0.4">
      <c r="A7" s="184"/>
      <c r="B7" s="184"/>
      <c r="C7" s="191" t="s">
        <v>24</v>
      </c>
      <c r="D7" s="189"/>
      <c r="E7" s="183"/>
      <c r="F7" s="183"/>
      <c r="G7" s="293">
        <f>SUM('Project Startup Sheet'!F18:G18)</f>
        <v>0</v>
      </c>
      <c r="H7" s="193" t="s">
        <v>26</v>
      </c>
      <c r="I7" s="183"/>
      <c r="J7" s="188"/>
      <c r="K7" s="189"/>
      <c r="L7" s="190"/>
      <c r="M7" s="23"/>
      <c r="N7" s="23"/>
      <c r="O7" s="23"/>
      <c r="P7" s="23"/>
    </row>
    <row r="8" spans="1:16" ht="12" customHeight="1" x14ac:dyDescent="0.4">
      <c r="A8" s="184"/>
      <c r="B8" s="184"/>
      <c r="C8" s="191" t="s">
        <v>25</v>
      </c>
      <c r="D8" s="183"/>
      <c r="E8" s="183"/>
      <c r="F8" s="183"/>
      <c r="G8" s="293">
        <f>SUM('Project Startup Sheet'!F19:G19)</f>
        <v>0</v>
      </c>
      <c r="H8" s="193" t="s">
        <v>26</v>
      </c>
      <c r="I8" s="183"/>
      <c r="J8" s="188"/>
      <c r="K8" s="189"/>
      <c r="L8" s="190"/>
      <c r="M8" s="23"/>
      <c r="N8" s="23"/>
      <c r="O8" s="23"/>
      <c r="P8" s="23"/>
    </row>
    <row r="9" spans="1:16" ht="12" customHeight="1" x14ac:dyDescent="0.4">
      <c r="A9" s="184"/>
      <c r="B9" s="184"/>
      <c r="C9" s="191" t="s">
        <v>31</v>
      </c>
      <c r="D9" s="183"/>
      <c r="E9" s="183"/>
      <c r="F9" s="183"/>
      <c r="G9" s="192">
        <f>SUM('Project Startup Sheet'!F20:G20)</f>
        <v>0</v>
      </c>
      <c r="H9" s="193" t="s">
        <v>32</v>
      </c>
      <c r="I9" s="183"/>
      <c r="J9" s="188"/>
      <c r="K9" s="189"/>
      <c r="L9" s="190"/>
      <c r="M9" s="23"/>
      <c r="N9" s="23"/>
      <c r="O9" s="23"/>
      <c r="P9" s="23"/>
    </row>
    <row r="10" spans="1:16" ht="12" customHeight="1" x14ac:dyDescent="0.4">
      <c r="A10" s="184"/>
      <c r="B10" s="184"/>
      <c r="C10" s="191" t="s">
        <v>139</v>
      </c>
      <c r="D10" s="183"/>
      <c r="E10" s="183"/>
      <c r="F10" s="183"/>
      <c r="G10" s="192">
        <f>SUM('Project Startup Sheet'!F25:G25)</f>
        <v>0</v>
      </c>
      <c r="H10" s="193" t="s">
        <v>33</v>
      </c>
      <c r="I10" s="183"/>
      <c r="J10" s="188"/>
      <c r="K10" s="189"/>
      <c r="L10" s="190"/>
      <c r="M10" s="23"/>
      <c r="N10" s="23"/>
      <c r="O10" s="23"/>
      <c r="P10" s="23"/>
    </row>
    <row r="11" spans="1:16" ht="12" customHeight="1" x14ac:dyDescent="0.4">
      <c r="A11" s="184"/>
      <c r="B11" s="184"/>
      <c r="C11" s="191" t="s">
        <v>138</v>
      </c>
      <c r="D11" s="183"/>
      <c r="E11" s="183"/>
      <c r="F11" s="183"/>
      <c r="G11" s="192">
        <f>SUM('Project Startup Sheet'!F23:G23)</f>
        <v>0</v>
      </c>
      <c r="H11" s="191" t="s">
        <v>40</v>
      </c>
      <c r="I11" s="183"/>
      <c r="J11" s="188"/>
      <c r="K11" s="189"/>
      <c r="L11" s="190"/>
      <c r="M11" s="23"/>
      <c r="N11" s="23"/>
      <c r="O11" s="23"/>
      <c r="P11" s="23"/>
    </row>
    <row r="12" spans="1:16" ht="12" customHeight="1" x14ac:dyDescent="0.4">
      <c r="A12" s="184"/>
      <c r="B12" s="184"/>
      <c r="C12" s="191" t="s">
        <v>9</v>
      </c>
      <c r="D12" s="183"/>
      <c r="E12" s="183"/>
      <c r="F12" s="183"/>
      <c r="G12" s="192">
        <f>SUM('Project Startup Sheet'!F26:G26)</f>
        <v>0</v>
      </c>
      <c r="H12" s="191" t="s">
        <v>41</v>
      </c>
      <c r="I12" s="183"/>
      <c r="J12" s="188"/>
      <c r="K12" s="189"/>
      <c r="L12" s="190"/>
      <c r="M12" s="23"/>
      <c r="N12" s="23"/>
      <c r="O12" s="23"/>
      <c r="P12" s="23"/>
    </row>
    <row r="13" spans="1:16" ht="12" customHeight="1" x14ac:dyDescent="0.4">
      <c r="A13" s="184"/>
      <c r="B13" s="184"/>
      <c r="C13" s="191" t="s">
        <v>50</v>
      </c>
      <c r="D13" s="183"/>
      <c r="E13" s="183"/>
      <c r="F13" s="183"/>
      <c r="G13" s="192">
        <f>SUM('Project Startup Sheet'!F15:G15)</f>
        <v>0</v>
      </c>
      <c r="H13" s="191" t="s">
        <v>51</v>
      </c>
      <c r="I13" s="183"/>
      <c r="J13" s="188"/>
      <c r="K13" s="189"/>
      <c r="L13" s="190"/>
      <c r="M13" s="23"/>
      <c r="N13" s="23"/>
      <c r="O13" s="23"/>
      <c r="P13" s="23"/>
    </row>
    <row r="14" spans="1:16" ht="12" customHeight="1" x14ac:dyDescent="0.4">
      <c r="A14" s="184"/>
      <c r="B14" s="184"/>
      <c r="C14" s="191" t="s">
        <v>71</v>
      </c>
      <c r="D14" s="183"/>
      <c r="E14" s="183"/>
      <c r="F14" s="183"/>
      <c r="G14" s="192">
        <f>SUM('Project Startup Sheet'!F25:G25)</f>
        <v>0</v>
      </c>
      <c r="H14" s="191" t="s">
        <v>51</v>
      </c>
      <c r="I14" s="183"/>
      <c r="J14" s="188"/>
      <c r="K14" s="189"/>
      <c r="L14" s="190"/>
      <c r="M14" s="23"/>
      <c r="N14" s="23"/>
      <c r="O14" s="23"/>
      <c r="P14" s="23"/>
    </row>
    <row r="15" spans="1:16" ht="12" customHeight="1" x14ac:dyDescent="0.4">
      <c r="A15" s="184"/>
      <c r="B15" s="184"/>
      <c r="C15" s="191" t="s">
        <v>53</v>
      </c>
      <c r="D15" s="183"/>
      <c r="E15" s="183"/>
      <c r="F15" s="183"/>
      <c r="G15" s="186">
        <f>SUM((G5*G7)+(G6*G8))</f>
        <v>0</v>
      </c>
      <c r="H15" s="193" t="s">
        <v>26</v>
      </c>
      <c r="I15" s="183"/>
      <c r="J15" s="188"/>
      <c r="K15" s="189"/>
      <c r="L15" s="190"/>
      <c r="M15" s="23"/>
      <c r="N15" s="23"/>
      <c r="O15" s="23"/>
      <c r="P15" s="23"/>
    </row>
    <row r="16" spans="1:16" ht="12" customHeight="1" x14ac:dyDescent="0.4">
      <c r="A16" s="184"/>
      <c r="B16" s="184"/>
      <c r="C16" s="191" t="s">
        <v>140</v>
      </c>
      <c r="D16" s="183"/>
      <c r="E16" s="183"/>
      <c r="F16" s="183"/>
      <c r="G16" s="194" t="e">
        <f>F37</f>
        <v>#DIV/0!</v>
      </c>
      <c r="H16" s="193" t="s">
        <v>23</v>
      </c>
      <c r="I16" s="183"/>
      <c r="J16" s="188"/>
      <c r="K16" s="189"/>
      <c r="L16" s="190"/>
      <c r="M16" s="23"/>
      <c r="N16" s="23"/>
      <c r="O16" s="23"/>
      <c r="P16" s="23"/>
    </row>
    <row r="17" spans="1:16" ht="6.75" customHeight="1" thickBot="1" x14ac:dyDescent="0.45">
      <c r="A17" s="184"/>
      <c r="B17" s="184"/>
      <c r="C17" s="191"/>
      <c r="D17" s="183"/>
      <c r="E17" s="183"/>
      <c r="F17" s="183"/>
      <c r="G17" s="195"/>
      <c r="H17" s="187"/>
      <c r="I17" s="183"/>
      <c r="J17" s="188"/>
      <c r="K17" s="189"/>
      <c r="L17" s="190"/>
      <c r="M17" s="23"/>
      <c r="N17" s="23"/>
      <c r="O17" s="23"/>
      <c r="P17" s="23"/>
    </row>
    <row r="18" spans="1:16" ht="12" customHeight="1" thickBot="1" x14ac:dyDescent="0.45">
      <c r="A18" s="184"/>
      <c r="B18" s="184"/>
      <c r="C18" s="196" t="s">
        <v>76</v>
      </c>
      <c r="D18" s="197"/>
      <c r="E18" s="198"/>
      <c r="F18" s="197"/>
      <c r="G18" s="197"/>
      <c r="H18" s="198"/>
      <c r="I18" s="199"/>
      <c r="J18" s="200"/>
      <c r="K18" s="201"/>
      <c r="L18" s="190"/>
      <c r="M18" s="23"/>
      <c r="N18" s="23"/>
      <c r="O18" s="23"/>
      <c r="P18" s="23"/>
    </row>
    <row r="19" spans="1:16" ht="12" customHeight="1" x14ac:dyDescent="0.4">
      <c r="A19" s="184"/>
      <c r="B19" s="184"/>
      <c r="C19" s="202" t="s">
        <v>54</v>
      </c>
      <c r="D19" s="189"/>
      <c r="E19" s="191"/>
      <c r="F19" s="189"/>
      <c r="G19" s="189"/>
      <c r="H19" s="191"/>
      <c r="I19" s="183"/>
      <c r="J19" s="188"/>
      <c r="K19" s="190"/>
      <c r="L19" s="190"/>
      <c r="M19" s="23"/>
      <c r="N19" s="23"/>
      <c r="O19" s="23"/>
      <c r="P19" s="23"/>
    </row>
    <row r="20" spans="1:16" ht="12" customHeight="1" x14ac:dyDescent="0.4">
      <c r="A20" s="184"/>
      <c r="B20" s="184"/>
      <c r="C20" s="203" t="s">
        <v>50</v>
      </c>
      <c r="D20" s="183"/>
      <c r="E20" s="183"/>
      <c r="F20" s="204">
        <f>G13</f>
        <v>0</v>
      </c>
      <c r="G20" s="191" t="s">
        <v>66</v>
      </c>
      <c r="H20" s="191"/>
      <c r="I20" s="189"/>
      <c r="J20" s="189"/>
      <c r="K20" s="190"/>
      <c r="L20" s="190"/>
      <c r="M20" s="23"/>
      <c r="N20" s="23"/>
      <c r="O20" s="23"/>
      <c r="P20" s="23"/>
    </row>
    <row r="21" spans="1:16" ht="12" customHeight="1" x14ac:dyDescent="0.4">
      <c r="A21" s="184"/>
      <c r="B21" s="184"/>
      <c r="C21" s="202" t="s">
        <v>5</v>
      </c>
      <c r="D21" s="183"/>
      <c r="E21" s="183"/>
      <c r="F21" s="205">
        <v>1</v>
      </c>
      <c r="G21" s="191" t="s">
        <v>42</v>
      </c>
      <c r="H21" s="191"/>
      <c r="I21" s="189"/>
      <c r="J21" s="189"/>
      <c r="K21" s="190"/>
      <c r="L21" s="190"/>
      <c r="M21" s="23"/>
      <c r="N21" s="23"/>
      <c r="O21" s="23"/>
      <c r="P21" s="23"/>
    </row>
    <row r="22" spans="1:16" ht="12" customHeight="1" x14ac:dyDescent="0.4">
      <c r="A22" s="184"/>
      <c r="B22" s="184"/>
      <c r="C22" s="203" t="s">
        <v>6</v>
      </c>
      <c r="D22" s="183"/>
      <c r="E22" s="183"/>
      <c r="F22" s="205">
        <f>G15*43560</f>
        <v>0</v>
      </c>
      <c r="G22" s="191" t="s">
        <v>52</v>
      </c>
      <c r="H22" s="191"/>
      <c r="I22" s="189"/>
      <c r="J22" s="189"/>
      <c r="K22" s="190"/>
      <c r="L22" s="190"/>
      <c r="M22" s="23"/>
      <c r="N22" s="23"/>
      <c r="O22" s="23"/>
      <c r="P22" s="23"/>
    </row>
    <row r="23" spans="1:16" ht="12" customHeight="1" x14ac:dyDescent="0.4">
      <c r="A23" s="184"/>
      <c r="B23" s="184"/>
      <c r="C23" s="203" t="s">
        <v>7</v>
      </c>
      <c r="D23" s="183"/>
      <c r="E23" s="183"/>
      <c r="F23" s="206">
        <f>'Project Startup Sheet'!F24:G24</f>
        <v>0</v>
      </c>
      <c r="G23" s="191" t="s">
        <v>85</v>
      </c>
      <c r="H23" s="191"/>
      <c r="I23" s="189"/>
      <c r="J23" s="189"/>
      <c r="K23" s="190"/>
      <c r="L23" s="190"/>
      <c r="M23" s="23"/>
      <c r="N23" s="23"/>
      <c r="O23" s="23"/>
      <c r="P23" s="23"/>
    </row>
    <row r="24" spans="1:16" ht="12" customHeight="1" x14ac:dyDescent="0.4">
      <c r="A24" s="184"/>
      <c r="B24" s="184"/>
      <c r="C24" s="203" t="s">
        <v>8</v>
      </c>
      <c r="D24" s="183"/>
      <c r="E24" s="183"/>
      <c r="F24" s="205">
        <f>G11</f>
        <v>0</v>
      </c>
      <c r="G24" s="191" t="s">
        <v>43</v>
      </c>
      <c r="H24" s="191"/>
      <c r="I24" s="189"/>
      <c r="J24" s="189"/>
      <c r="K24" s="190"/>
      <c r="L24" s="190"/>
      <c r="M24" s="23"/>
      <c r="N24" s="23"/>
      <c r="O24" s="23"/>
      <c r="P24" s="23"/>
    </row>
    <row r="25" spans="1:16" ht="12" customHeight="1" x14ac:dyDescent="0.4">
      <c r="A25" s="184"/>
      <c r="B25" s="184"/>
      <c r="C25" s="203" t="s">
        <v>9</v>
      </c>
      <c r="D25" s="183"/>
      <c r="E25" s="183"/>
      <c r="F25" s="205">
        <f>G12/12</f>
        <v>0</v>
      </c>
      <c r="G25" s="191" t="s">
        <v>44</v>
      </c>
      <c r="H25" s="191"/>
      <c r="I25" s="189"/>
      <c r="J25" s="189"/>
      <c r="K25" s="190"/>
      <c r="L25" s="190"/>
      <c r="M25" s="23"/>
      <c r="N25" s="23"/>
      <c r="O25" s="23"/>
      <c r="P25" s="23"/>
    </row>
    <row r="26" spans="1:16" ht="12" customHeight="1" x14ac:dyDescent="0.4">
      <c r="A26" s="184"/>
      <c r="B26" s="184"/>
      <c r="C26" s="203" t="s">
        <v>10</v>
      </c>
      <c r="D26" s="183"/>
      <c r="E26" s="183"/>
      <c r="F26" s="207">
        <f>SUM(G9/24)</f>
        <v>0</v>
      </c>
      <c r="G26" s="191" t="s">
        <v>45</v>
      </c>
      <c r="H26" s="191"/>
      <c r="I26" s="189"/>
      <c r="J26" s="189"/>
      <c r="K26" s="190"/>
      <c r="L26" s="190"/>
      <c r="M26" s="23"/>
      <c r="N26" s="23"/>
      <c r="O26" s="23"/>
      <c r="P26" s="23"/>
    </row>
    <row r="27" spans="1:16" ht="12" customHeight="1" x14ac:dyDescent="0.4">
      <c r="A27" s="184"/>
      <c r="B27" s="184"/>
      <c r="C27" s="203" t="s">
        <v>70</v>
      </c>
      <c r="D27" s="183"/>
      <c r="E27" s="183"/>
      <c r="F27" s="207">
        <f>'Project Startup Sheet'!F32:G32</f>
        <v>0</v>
      </c>
      <c r="G27" s="191" t="s">
        <v>44</v>
      </c>
      <c r="H27" s="191"/>
      <c r="I27" s="189"/>
      <c r="J27" s="189"/>
      <c r="K27" s="190"/>
      <c r="L27" s="190"/>
      <c r="M27" s="23"/>
      <c r="N27" s="23"/>
      <c r="O27" s="23"/>
      <c r="P27" s="23"/>
    </row>
    <row r="28" spans="1:16" ht="12" customHeight="1" x14ac:dyDescent="0.4">
      <c r="A28" s="184"/>
      <c r="B28" s="184"/>
      <c r="C28" s="203" t="s">
        <v>75</v>
      </c>
      <c r="D28" s="183"/>
      <c r="E28" s="183"/>
      <c r="F28" s="207" t="e">
        <f>'Project Startup Sheet'!F31:G31</f>
        <v>#DIV/0!</v>
      </c>
      <c r="G28" s="191" t="s">
        <v>33</v>
      </c>
      <c r="H28" s="191"/>
      <c r="I28" s="189"/>
      <c r="J28" s="189"/>
      <c r="K28" s="190"/>
      <c r="L28" s="190"/>
      <c r="M28" s="23"/>
      <c r="N28" s="23"/>
      <c r="O28" s="23"/>
      <c r="P28" s="23"/>
    </row>
    <row r="29" spans="1:16" ht="12" customHeight="1" thickBot="1" x14ac:dyDescent="0.45">
      <c r="A29" s="184"/>
      <c r="B29" s="184"/>
      <c r="C29" s="208"/>
      <c r="D29" s="209"/>
      <c r="E29" s="209"/>
      <c r="F29" s="64" t="e">
        <f>SUM(F37)/F27</f>
        <v>#DIV/0!</v>
      </c>
      <c r="G29" s="211"/>
      <c r="H29" s="211"/>
      <c r="I29" s="210"/>
      <c r="J29" s="210"/>
      <c r="K29" s="212"/>
      <c r="L29" s="190"/>
      <c r="M29" s="23"/>
      <c r="N29" s="23"/>
      <c r="O29" s="23"/>
      <c r="P29" s="23"/>
    </row>
    <row r="30" spans="1:16" ht="12" hidden="1" customHeight="1" x14ac:dyDescent="0.4">
      <c r="A30" s="184"/>
      <c r="B30" s="184"/>
      <c r="C30" s="183" t="s">
        <v>11</v>
      </c>
      <c r="D30" s="183"/>
      <c r="E30" s="183"/>
      <c r="F30" s="189"/>
      <c r="G30" s="191"/>
      <c r="H30" s="191"/>
      <c r="I30" s="189"/>
      <c r="J30" s="189"/>
      <c r="K30" s="189"/>
      <c r="L30" s="190"/>
      <c r="M30" s="23"/>
      <c r="N30" s="23"/>
      <c r="O30" s="23"/>
      <c r="P30" s="23"/>
    </row>
    <row r="31" spans="1:16" ht="12" customHeight="1" thickBot="1" x14ac:dyDescent="0.45">
      <c r="A31" s="184"/>
      <c r="B31" s="184"/>
      <c r="C31" s="191"/>
      <c r="D31" s="183"/>
      <c r="E31" s="183"/>
      <c r="F31" s="189"/>
      <c r="G31" s="191"/>
      <c r="H31" s="191"/>
      <c r="I31" s="189"/>
      <c r="J31" s="189"/>
      <c r="K31" s="189"/>
      <c r="L31" s="190"/>
      <c r="M31" s="23"/>
      <c r="N31" s="23"/>
      <c r="O31" s="23"/>
      <c r="P31" s="23"/>
    </row>
    <row r="32" spans="1:16" ht="12" customHeight="1" thickBot="1" x14ac:dyDescent="0.45">
      <c r="A32" s="184"/>
      <c r="B32" s="184"/>
      <c r="C32" s="213" t="s">
        <v>12</v>
      </c>
      <c r="D32" s="214"/>
      <c r="E32" s="214"/>
      <c r="F32" s="215">
        <f>SUM(F20*F21/12)*F22</f>
        <v>0</v>
      </c>
      <c r="G32" s="216" t="s">
        <v>78</v>
      </c>
      <c r="H32" s="216"/>
      <c r="I32" s="217"/>
      <c r="J32" s="217"/>
      <c r="K32" s="218"/>
      <c r="L32" s="190"/>
      <c r="M32" s="23"/>
      <c r="N32" s="23"/>
      <c r="O32" s="23"/>
      <c r="P32" s="23"/>
    </row>
    <row r="33" spans="1:16" ht="12" customHeight="1" x14ac:dyDescent="0.4">
      <c r="A33" s="184"/>
      <c r="B33" s="184"/>
      <c r="C33" s="202" t="s">
        <v>13</v>
      </c>
      <c r="D33" s="183"/>
      <c r="E33" s="183"/>
      <c r="F33" s="189">
        <f>F24</f>
        <v>0</v>
      </c>
      <c r="G33" s="191" t="s">
        <v>79</v>
      </c>
      <c r="H33" s="191"/>
      <c r="I33" s="189"/>
      <c r="J33" s="189"/>
      <c r="K33" s="190"/>
      <c r="L33" s="190"/>
      <c r="M33" s="23"/>
      <c r="N33" s="23"/>
      <c r="O33" s="23"/>
      <c r="P33" s="23"/>
    </row>
    <row r="34" spans="1:16" ht="12" customHeight="1" x14ac:dyDescent="0.4">
      <c r="A34" s="184"/>
      <c r="B34" s="184"/>
      <c r="C34" s="202" t="s">
        <v>14</v>
      </c>
      <c r="D34" s="183"/>
      <c r="E34" s="183"/>
      <c r="F34" s="219">
        <f>SUM(F23*24)/12</f>
        <v>0</v>
      </c>
      <c r="G34" s="191" t="s">
        <v>77</v>
      </c>
      <c r="H34" s="191"/>
      <c r="I34" s="189"/>
      <c r="J34" s="189"/>
      <c r="K34" s="190"/>
      <c r="L34" s="190"/>
      <c r="M34" s="23"/>
      <c r="N34" s="23"/>
      <c r="O34" s="23"/>
      <c r="P34" s="23"/>
    </row>
    <row r="35" spans="1:16" ht="12" customHeight="1" thickBot="1" x14ac:dyDescent="0.45">
      <c r="A35" s="184"/>
      <c r="B35" s="184"/>
      <c r="C35" s="202" t="s">
        <v>15</v>
      </c>
      <c r="D35" s="183"/>
      <c r="E35" s="183"/>
      <c r="F35" s="189">
        <f>F25</f>
        <v>0</v>
      </c>
      <c r="G35" s="220" t="s">
        <v>67</v>
      </c>
      <c r="H35" s="221"/>
      <c r="I35" s="221"/>
      <c r="J35" s="221"/>
      <c r="K35" s="190"/>
      <c r="L35" s="190"/>
    </row>
    <row r="36" spans="1:16" ht="12" customHeight="1" thickBot="1" x14ac:dyDescent="0.45">
      <c r="A36" s="184"/>
      <c r="B36" s="184"/>
      <c r="C36" s="222" t="s">
        <v>16</v>
      </c>
      <c r="D36" s="223"/>
      <c r="E36" s="223"/>
      <c r="F36" s="224">
        <f>F26</f>
        <v>0</v>
      </c>
      <c r="G36" s="375" t="s">
        <v>83</v>
      </c>
      <c r="H36" s="376"/>
      <c r="I36" s="376"/>
      <c r="J36" s="376"/>
      <c r="K36" s="377"/>
      <c r="L36" s="190"/>
    </row>
    <row r="37" spans="1:16" ht="12" customHeight="1" thickBot="1" x14ac:dyDescent="0.45">
      <c r="A37" s="184"/>
      <c r="B37" s="184"/>
      <c r="C37" s="213" t="s">
        <v>17</v>
      </c>
      <c r="D37" s="214"/>
      <c r="E37" s="214"/>
      <c r="F37" s="253" t="e">
        <f>IF(F38&lt;14,14,F38)</f>
        <v>#DIV/0!</v>
      </c>
      <c r="G37" s="225" t="s">
        <v>68</v>
      </c>
      <c r="H37" s="214"/>
      <c r="I37" s="226"/>
      <c r="J37" s="226"/>
      <c r="K37" s="218"/>
      <c r="L37" s="190"/>
    </row>
    <row r="38" spans="1:16" ht="7.5" customHeight="1" thickBot="1" x14ac:dyDescent="0.45">
      <c r="A38" s="184"/>
      <c r="B38" s="184"/>
      <c r="C38" s="183"/>
      <c r="D38" s="183"/>
      <c r="E38" s="183"/>
      <c r="F38" s="65" t="e">
        <f>SUM(F32/(0.4*F33+F25+F34*F26))</f>
        <v>#DIV/0!</v>
      </c>
      <c r="G38" s="227"/>
      <c r="H38" s="183"/>
      <c r="I38" s="188"/>
      <c r="J38" s="188"/>
      <c r="K38" s="189"/>
      <c r="L38" s="190"/>
    </row>
    <row r="39" spans="1:16" ht="12" customHeight="1" thickBot="1" x14ac:dyDescent="0.45">
      <c r="A39" s="184"/>
      <c r="B39" s="184"/>
      <c r="C39" s="213" t="s">
        <v>141</v>
      </c>
      <c r="D39" s="214"/>
      <c r="E39" s="214"/>
      <c r="F39" s="215"/>
      <c r="G39" s="216"/>
      <c r="H39" s="216"/>
      <c r="I39" s="217"/>
      <c r="J39" s="217"/>
      <c r="K39" s="218"/>
      <c r="L39" s="190"/>
    </row>
    <row r="40" spans="1:16" ht="12" customHeight="1" x14ac:dyDescent="0.4">
      <c r="A40" s="184"/>
      <c r="B40" s="184"/>
      <c r="C40" s="228" t="s">
        <v>142</v>
      </c>
      <c r="D40" s="165"/>
      <c r="E40" s="165"/>
      <c r="F40" s="229">
        <f>F27</f>
        <v>0</v>
      </c>
      <c r="G40" s="230" t="s">
        <v>18</v>
      </c>
      <c r="H40" s="230" t="e">
        <f>+TRUNC(F38/F27)</f>
        <v>#DIV/0!</v>
      </c>
      <c r="I40" s="231"/>
      <c r="J40" s="231"/>
      <c r="K40" s="232"/>
      <c r="L40" s="190"/>
    </row>
    <row r="41" spans="1:16" ht="12" customHeight="1" x14ac:dyDescent="0.4">
      <c r="A41" s="184"/>
      <c r="B41" s="184"/>
      <c r="C41" s="233" t="s">
        <v>143</v>
      </c>
      <c r="D41" s="234"/>
      <c r="E41" s="234"/>
      <c r="F41" s="235" t="e">
        <f>F28</f>
        <v>#DIV/0!</v>
      </c>
      <c r="G41" s="236" t="s">
        <v>18</v>
      </c>
      <c r="H41" s="236"/>
      <c r="I41" s="237"/>
      <c r="J41" s="237"/>
      <c r="K41" s="238"/>
      <c r="L41" s="190"/>
    </row>
    <row r="42" spans="1:16" ht="12" customHeight="1" x14ac:dyDescent="0.4">
      <c r="A42" s="184"/>
      <c r="B42" s="184"/>
      <c r="C42" s="233" t="s">
        <v>144</v>
      </c>
      <c r="D42" s="234"/>
      <c r="E42" s="234"/>
      <c r="F42" s="251" t="e">
        <f>SUM(F40*F41)</f>
        <v>#DIV/0!</v>
      </c>
      <c r="G42" s="236" t="s">
        <v>145</v>
      </c>
      <c r="H42" s="236"/>
      <c r="I42" s="237"/>
      <c r="J42" s="237"/>
      <c r="K42" s="238"/>
      <c r="L42" s="190"/>
      <c r="N42" s="23"/>
    </row>
    <row r="43" spans="1:16" ht="12" customHeight="1" thickBot="1" x14ac:dyDescent="0.45">
      <c r="A43" s="184"/>
      <c r="B43" s="184"/>
      <c r="C43" s="239" t="s">
        <v>72</v>
      </c>
      <c r="D43" s="240"/>
      <c r="E43" s="240"/>
      <c r="F43" s="252" t="e">
        <f>ROUNDUP(H45/H46,0)</f>
        <v>#DIV/0!</v>
      </c>
      <c r="G43" s="241"/>
      <c r="H43" s="241"/>
      <c r="I43" s="242"/>
      <c r="J43" s="242"/>
      <c r="K43" s="212"/>
      <c r="L43" s="190"/>
    </row>
    <row r="44" spans="1:16" ht="12" customHeight="1" x14ac:dyDescent="0.4">
      <c r="A44" s="184"/>
      <c r="B44" s="184"/>
      <c r="C44" s="183" t="s">
        <v>19</v>
      </c>
      <c r="D44" s="183"/>
      <c r="E44" s="183"/>
      <c r="F44" s="243" t="e">
        <f>SUM(F42/F22)</f>
        <v>#DIV/0!</v>
      </c>
      <c r="G44" s="191"/>
      <c r="H44" s="191"/>
      <c r="I44" s="189"/>
      <c r="J44" s="189"/>
      <c r="K44" s="189"/>
      <c r="L44" s="190"/>
    </row>
    <row r="45" spans="1:16" ht="12" customHeight="1" x14ac:dyDescent="0.4">
      <c r="A45" s="184"/>
      <c r="B45" s="184"/>
      <c r="C45" s="183" t="s">
        <v>20</v>
      </c>
      <c r="D45" s="183"/>
      <c r="E45" s="183"/>
      <c r="F45" s="244" t="e">
        <f>SUM(H45*60)*7.48</f>
        <v>#DIV/0!</v>
      </c>
      <c r="G45" s="191" t="s">
        <v>21</v>
      </c>
      <c r="H45" s="245" t="e">
        <f>SUM((F23/12)*F42/3600)</f>
        <v>#DIV/0!</v>
      </c>
      <c r="I45" s="191" t="s">
        <v>22</v>
      </c>
      <c r="J45" s="189"/>
      <c r="K45" s="189"/>
      <c r="L45" s="190"/>
    </row>
    <row r="46" spans="1:16" ht="12" customHeight="1" x14ac:dyDescent="0.4">
      <c r="A46" s="184"/>
      <c r="B46" s="184"/>
      <c r="C46" s="183" t="s">
        <v>73</v>
      </c>
      <c r="D46" s="183"/>
      <c r="E46" s="183"/>
      <c r="F46" s="244">
        <f>SUM(H46*60)*7.48</f>
        <v>0</v>
      </c>
      <c r="G46" s="191" t="s">
        <v>21</v>
      </c>
      <c r="H46" s="246">
        <f>(0.6)*(0.25*3.14*(G14/12)^2)*(2*32.2*((((G14/12)*12)-(G14/2))/12))^0.5</f>
        <v>0</v>
      </c>
      <c r="I46" s="191" t="s">
        <v>22</v>
      </c>
      <c r="J46" s="189"/>
      <c r="K46" s="189"/>
      <c r="L46" s="190"/>
    </row>
    <row r="47" spans="1:16" ht="12" customHeight="1" x14ac:dyDescent="0.4">
      <c r="A47" s="184"/>
      <c r="B47" s="184"/>
      <c r="C47" s="189"/>
      <c r="D47" s="189"/>
      <c r="E47" s="189"/>
      <c r="F47" s="189"/>
      <c r="G47" s="189"/>
      <c r="H47" s="191"/>
      <c r="I47" s="189"/>
      <c r="J47" s="189"/>
      <c r="K47" s="189"/>
      <c r="L47" s="190"/>
    </row>
    <row r="48" spans="1:16" ht="27" customHeight="1" x14ac:dyDescent="0.4">
      <c r="A48" s="184"/>
      <c r="B48" s="184"/>
      <c r="C48" s="188"/>
      <c r="D48" s="183"/>
      <c r="E48" s="183"/>
      <c r="F48" s="183"/>
      <c r="G48" s="183"/>
      <c r="H48" s="183"/>
      <c r="I48" s="186"/>
      <c r="J48" s="187"/>
      <c r="K48" s="189"/>
      <c r="L48" s="190"/>
    </row>
    <row r="49" spans="1:15" x14ac:dyDescent="0.4">
      <c r="A49" s="378" t="s">
        <v>134</v>
      </c>
      <c r="B49" s="379"/>
      <c r="C49" s="379"/>
      <c r="D49" s="379"/>
      <c r="E49" s="379"/>
      <c r="F49" s="379"/>
      <c r="G49" s="379"/>
      <c r="H49" s="379"/>
      <c r="I49" s="379"/>
      <c r="J49" s="379"/>
      <c r="K49" s="379"/>
      <c r="L49" s="380"/>
      <c r="O49" s="23"/>
    </row>
    <row r="50" spans="1:15" ht="13" thickBot="1" x14ac:dyDescent="0.45">
      <c r="A50" s="247"/>
      <c r="B50" s="210"/>
      <c r="C50" s="210"/>
      <c r="D50" s="209"/>
      <c r="E50" s="209"/>
      <c r="F50" s="209"/>
      <c r="G50" s="248"/>
      <c r="H50" s="249"/>
      <c r="I50" s="209"/>
      <c r="J50" s="250"/>
      <c r="K50" s="210"/>
      <c r="L50" s="212"/>
      <c r="M50" s="23"/>
      <c r="N50" s="23"/>
      <c r="O50" s="23"/>
    </row>
    <row r="51" spans="1:15" ht="15.35" x14ac:dyDescent="0.5">
      <c r="A51" s="20"/>
      <c r="B51" s="21"/>
      <c r="C51" s="10" t="s">
        <v>173</v>
      </c>
      <c r="D51" s="11"/>
      <c r="E51" s="11"/>
      <c r="F51" s="11"/>
      <c r="G51" s="11"/>
      <c r="H51" s="11"/>
      <c r="I51" s="11"/>
      <c r="J51" s="11"/>
      <c r="K51" s="11"/>
      <c r="L51" s="12"/>
      <c r="M51" s="9"/>
      <c r="N51" s="9"/>
      <c r="O51" s="9"/>
    </row>
    <row r="52" spans="1:15" x14ac:dyDescent="0.4">
      <c r="A52" s="54"/>
      <c r="B52" s="55"/>
      <c r="C52" s="7" t="s">
        <v>59</v>
      </c>
      <c r="D52" s="8"/>
      <c r="E52" s="8"/>
      <c r="F52" s="8"/>
      <c r="G52" s="8"/>
      <c r="H52" s="8"/>
      <c r="I52" s="8"/>
      <c r="J52" s="8"/>
      <c r="K52" s="8"/>
      <c r="L52" s="284" t="s">
        <v>137</v>
      </c>
      <c r="M52" s="27"/>
      <c r="N52" s="27"/>
      <c r="O52" s="27"/>
    </row>
    <row r="53" spans="1:15" x14ac:dyDescent="0.4">
      <c r="A53" s="66"/>
      <c r="B53" s="67"/>
      <c r="C53" s="102"/>
      <c r="D53" s="103" t="s">
        <v>0</v>
      </c>
      <c r="E53" s="103"/>
      <c r="F53" s="103"/>
      <c r="G53" s="104"/>
      <c r="H53" s="103" t="s">
        <v>36</v>
      </c>
      <c r="I53" s="103" t="s">
        <v>1</v>
      </c>
      <c r="J53" s="105" t="s">
        <v>38</v>
      </c>
      <c r="K53" s="106" t="s">
        <v>39</v>
      </c>
      <c r="L53" s="73"/>
      <c r="M53" s="9"/>
      <c r="N53" s="9"/>
      <c r="O53" s="9"/>
    </row>
    <row r="54" spans="1:15" hidden="1" x14ac:dyDescent="0.4">
      <c r="A54" s="66"/>
      <c r="B54" s="67"/>
      <c r="C54" s="74">
        <v>1</v>
      </c>
      <c r="D54" s="70" t="s">
        <v>81</v>
      </c>
      <c r="E54" s="68"/>
      <c r="F54" s="68"/>
      <c r="G54" s="68"/>
      <c r="H54" s="75" t="e">
        <f>#REF!</f>
        <v>#REF!</v>
      </c>
      <c r="I54" s="76" t="s">
        <v>4</v>
      </c>
      <c r="J54" s="77"/>
      <c r="K54" s="78"/>
      <c r="L54" s="79"/>
      <c r="M54" s="28"/>
      <c r="N54" s="9"/>
      <c r="O54" s="9"/>
    </row>
    <row r="55" spans="1:15" hidden="1" x14ac:dyDescent="0.4">
      <c r="A55" s="66"/>
      <c r="B55" s="67"/>
      <c r="C55" s="74">
        <v>2</v>
      </c>
      <c r="D55" s="70" t="s">
        <v>82</v>
      </c>
      <c r="E55" s="68"/>
      <c r="F55" s="68"/>
      <c r="G55" s="68"/>
      <c r="H55" s="75" t="e">
        <f>(H54/0.95)</f>
        <v>#REF!</v>
      </c>
      <c r="I55" s="76" t="s">
        <v>4</v>
      </c>
      <c r="J55" s="77"/>
      <c r="K55" s="78"/>
      <c r="L55" s="79"/>
      <c r="M55" s="28"/>
      <c r="N55" s="9"/>
      <c r="O55" s="9"/>
    </row>
    <row r="56" spans="1:15" hidden="1" x14ac:dyDescent="0.4">
      <c r="A56" s="66"/>
      <c r="B56" s="67"/>
      <c r="C56" s="74"/>
      <c r="D56" s="70"/>
      <c r="E56" s="68"/>
      <c r="F56" s="68"/>
      <c r="G56" s="68"/>
      <c r="H56" s="75" t="e">
        <f>+TRUNC((#REF!*((26.97*16.06)/144)*#REF!)+0.99)</f>
        <v>#REF!</v>
      </c>
      <c r="I56" s="76"/>
      <c r="J56" s="77"/>
      <c r="K56" s="78"/>
      <c r="L56" s="79"/>
      <c r="M56" s="28"/>
      <c r="N56" s="9"/>
      <c r="O56" s="9"/>
    </row>
    <row r="57" spans="1:15" x14ac:dyDescent="0.4">
      <c r="A57" s="66"/>
      <c r="B57" s="67"/>
      <c r="C57" s="107"/>
      <c r="D57" s="108"/>
      <c r="E57" s="109"/>
      <c r="F57" s="109"/>
      <c r="G57" s="109"/>
      <c r="H57" s="110"/>
      <c r="I57" s="111"/>
      <c r="J57" s="112"/>
      <c r="K57" s="113"/>
      <c r="L57" s="80"/>
      <c r="M57" s="25"/>
      <c r="N57" s="25"/>
      <c r="O57" s="25"/>
    </row>
    <row r="58" spans="1:15" x14ac:dyDescent="0.4">
      <c r="A58" s="66"/>
      <c r="B58" s="67"/>
      <c r="C58" s="107">
        <v>1</v>
      </c>
      <c r="D58" s="108" t="s">
        <v>60</v>
      </c>
      <c r="E58" s="109"/>
      <c r="F58" s="109"/>
      <c r="G58" s="109"/>
      <c r="H58" s="110" t="e">
        <f>F41</f>
        <v>#DIV/0!</v>
      </c>
      <c r="I58" s="111" t="s">
        <v>18</v>
      </c>
      <c r="J58" s="281">
        <v>4</v>
      </c>
      <c r="K58" s="119" t="e">
        <f>H58*J58</f>
        <v>#DIV/0!</v>
      </c>
      <c r="L58" s="81"/>
      <c r="M58" s="25"/>
      <c r="N58" s="25"/>
      <c r="O58" s="25"/>
    </row>
    <row r="59" spans="1:15" x14ac:dyDescent="0.4">
      <c r="A59" s="66"/>
      <c r="B59" s="67"/>
      <c r="C59" s="107"/>
      <c r="D59" s="278" t="s">
        <v>146</v>
      </c>
      <c r="E59" s="109"/>
      <c r="F59" s="109"/>
      <c r="G59" s="109"/>
      <c r="H59" s="117"/>
      <c r="I59" s="111"/>
      <c r="J59" s="118"/>
      <c r="K59" s="115"/>
      <c r="L59" s="81"/>
      <c r="M59" s="25"/>
      <c r="N59" s="25"/>
      <c r="O59" s="25"/>
    </row>
    <row r="60" spans="1:15" x14ac:dyDescent="0.4">
      <c r="A60" s="66"/>
      <c r="B60" s="67"/>
      <c r="C60" s="107">
        <v>2</v>
      </c>
      <c r="D60" s="108" t="s">
        <v>147</v>
      </c>
      <c r="E60" s="109"/>
      <c r="F60" s="109"/>
      <c r="G60" s="109"/>
      <c r="H60" s="110" t="e">
        <f>F42</f>
        <v>#DIV/0!</v>
      </c>
      <c r="I60" s="111" t="s">
        <v>23</v>
      </c>
      <c r="J60" s="138"/>
      <c r="K60" s="119"/>
      <c r="L60" s="81"/>
      <c r="M60" s="25"/>
      <c r="N60" s="25"/>
      <c r="O60" s="25"/>
    </row>
    <row r="61" spans="1:15" x14ac:dyDescent="0.4">
      <c r="A61" s="66"/>
      <c r="B61" s="67"/>
      <c r="C61" s="107"/>
      <c r="D61" s="278" t="s">
        <v>56</v>
      </c>
      <c r="E61" s="109"/>
      <c r="F61" s="109"/>
      <c r="G61" s="109"/>
      <c r="H61" s="117"/>
      <c r="I61" s="111"/>
      <c r="J61" s="114"/>
      <c r="K61" s="115"/>
      <c r="L61" s="81"/>
      <c r="M61" s="25"/>
      <c r="N61" s="25"/>
      <c r="O61" s="25"/>
    </row>
    <row r="62" spans="1:15" x14ac:dyDescent="0.4">
      <c r="A62" s="66"/>
      <c r="B62" s="67"/>
      <c r="C62" s="107">
        <v>3</v>
      </c>
      <c r="D62" s="108" t="s">
        <v>148</v>
      </c>
      <c r="E62" s="109"/>
      <c r="F62" s="109"/>
      <c r="G62" s="109"/>
      <c r="H62" s="117">
        <f>'DRAINAGE AREA 1 FP SYSTEM CALCS'!F24-0.5</f>
        <v>-0.5</v>
      </c>
      <c r="I62" s="111" t="s">
        <v>33</v>
      </c>
      <c r="J62" s="138"/>
      <c r="K62" s="119"/>
      <c r="L62" s="81"/>
      <c r="M62" s="25"/>
      <c r="N62" s="25"/>
      <c r="O62" s="25"/>
    </row>
    <row r="63" spans="1:15" x14ac:dyDescent="0.4">
      <c r="A63" s="66"/>
      <c r="B63" s="67"/>
      <c r="C63" s="107"/>
      <c r="D63" s="278" t="s">
        <v>57</v>
      </c>
      <c r="E63" s="109"/>
      <c r="F63" s="109"/>
      <c r="G63" s="109"/>
      <c r="H63" s="117"/>
      <c r="I63" s="111"/>
      <c r="J63" s="114"/>
      <c r="K63" s="115"/>
      <c r="L63" s="81"/>
      <c r="M63" s="25"/>
      <c r="N63" s="25"/>
      <c r="O63" s="25"/>
    </row>
    <row r="64" spans="1:15" x14ac:dyDescent="0.4">
      <c r="A64" s="66"/>
      <c r="B64" s="67"/>
      <c r="C64" s="107">
        <v>4</v>
      </c>
      <c r="D64" s="108" t="s">
        <v>149</v>
      </c>
      <c r="E64" s="109"/>
      <c r="F64" s="109"/>
      <c r="G64" s="109"/>
      <c r="H64" s="338" t="e">
        <f>(((H60*H62)/27)*1.35)</f>
        <v>#DIV/0!</v>
      </c>
      <c r="I64" s="111" t="s">
        <v>35</v>
      </c>
      <c r="J64" s="339">
        <v>30</v>
      </c>
      <c r="K64" s="119" t="e">
        <f>H64*J64</f>
        <v>#DIV/0!</v>
      </c>
      <c r="L64" s="82"/>
      <c r="M64" s="25"/>
      <c r="N64" s="25"/>
      <c r="O64" s="25"/>
    </row>
    <row r="65" spans="1:15" x14ac:dyDescent="0.4">
      <c r="A65" s="66"/>
      <c r="B65" s="67"/>
      <c r="C65" s="107"/>
      <c r="D65" s="278" t="s">
        <v>150</v>
      </c>
      <c r="E65" s="109"/>
      <c r="F65" s="109"/>
      <c r="G65" s="109"/>
      <c r="H65" s="117"/>
      <c r="I65" s="111"/>
      <c r="J65" s="120"/>
      <c r="K65" s="113"/>
      <c r="L65" s="80"/>
      <c r="M65" s="25"/>
      <c r="N65" s="25"/>
      <c r="O65" s="25"/>
    </row>
    <row r="66" spans="1:15" x14ac:dyDescent="0.4">
      <c r="A66" s="83"/>
      <c r="B66" s="84"/>
      <c r="C66" s="107">
        <v>5</v>
      </c>
      <c r="D66" s="108" t="s">
        <v>62</v>
      </c>
      <c r="E66" s="108"/>
      <c r="F66" s="108"/>
      <c r="G66" s="108"/>
      <c r="H66" s="121" t="e">
        <f>(H60*0.25)/27</f>
        <v>#DIV/0!</v>
      </c>
      <c r="I66" s="122" t="s">
        <v>35</v>
      </c>
      <c r="J66" s="281">
        <v>25</v>
      </c>
      <c r="K66" s="113" t="e">
        <f>H66*J66</f>
        <v>#DIV/0!</v>
      </c>
      <c r="L66" s="80"/>
      <c r="M66" s="29"/>
      <c r="N66" s="29"/>
      <c r="O66" s="29"/>
    </row>
    <row r="67" spans="1:15" x14ac:dyDescent="0.4">
      <c r="A67" s="85"/>
      <c r="B67" s="86"/>
      <c r="C67" s="123"/>
      <c r="D67" s="278" t="s">
        <v>86</v>
      </c>
      <c r="E67" s="124"/>
      <c r="F67" s="124"/>
      <c r="G67" s="124"/>
      <c r="H67" s="125"/>
      <c r="I67" s="126"/>
      <c r="J67" s="127"/>
      <c r="K67" s="128"/>
      <c r="L67" s="87"/>
      <c r="M67" s="30"/>
      <c r="N67" s="30"/>
      <c r="O67" s="30"/>
    </row>
    <row r="68" spans="1:15" x14ac:dyDescent="0.4">
      <c r="A68" s="66"/>
      <c r="B68" s="67"/>
      <c r="C68" s="107">
        <v>6</v>
      </c>
      <c r="D68" s="108" t="s">
        <v>46</v>
      </c>
      <c r="E68" s="109"/>
      <c r="F68" s="109"/>
      <c r="G68" s="109"/>
      <c r="H68" s="117" t="e">
        <f>+TRUNC(SUM(2+(G14/12))*F41*1.1)/9</f>
        <v>#DIV/0!</v>
      </c>
      <c r="I68" s="111" t="s">
        <v>34</v>
      </c>
      <c r="J68" s="282">
        <v>0.85</v>
      </c>
      <c r="K68" s="113" t="e">
        <f>J68*H68</f>
        <v>#DIV/0!</v>
      </c>
      <c r="L68" s="80"/>
      <c r="M68" s="25"/>
      <c r="N68" s="25"/>
      <c r="O68" s="25"/>
    </row>
    <row r="69" spans="1:15" x14ac:dyDescent="0.4">
      <c r="A69" s="66"/>
      <c r="B69" s="67"/>
      <c r="C69" s="107"/>
      <c r="D69" s="278" t="s">
        <v>87</v>
      </c>
      <c r="E69" s="109"/>
      <c r="F69" s="109"/>
      <c r="G69" s="109"/>
      <c r="H69" s="110"/>
      <c r="I69" s="111"/>
      <c r="J69" s="129"/>
      <c r="K69" s="113"/>
      <c r="L69" s="80"/>
      <c r="M69" s="25"/>
      <c r="N69" s="25"/>
      <c r="O69" s="25"/>
    </row>
    <row r="70" spans="1:15" x14ac:dyDescent="0.4">
      <c r="A70" s="66"/>
      <c r="B70" s="67"/>
      <c r="C70" s="107">
        <v>7</v>
      </c>
      <c r="D70" s="108" t="s">
        <v>30</v>
      </c>
      <c r="E70" s="109"/>
      <c r="F70" s="109"/>
      <c r="G70" s="109"/>
      <c r="H70" s="110" t="e">
        <f>((((2+(G14/12))*(2+(G14/12))-(3.14*((G14/12)^2)))*F28)/27)</f>
        <v>#DIV/0!</v>
      </c>
      <c r="I70" s="111" t="s">
        <v>35</v>
      </c>
      <c r="J70" s="282">
        <v>40</v>
      </c>
      <c r="K70" s="113" t="e">
        <f>H70*J70</f>
        <v>#DIV/0!</v>
      </c>
      <c r="L70" s="80"/>
      <c r="M70" s="25"/>
      <c r="N70" s="25"/>
      <c r="O70" s="25"/>
    </row>
    <row r="71" spans="1:15" x14ac:dyDescent="0.4">
      <c r="A71" s="66"/>
      <c r="B71" s="67"/>
      <c r="C71" s="107"/>
      <c r="D71" s="278" t="s">
        <v>151</v>
      </c>
      <c r="E71" s="109"/>
      <c r="F71" s="109"/>
      <c r="G71" s="109"/>
      <c r="H71" s="117"/>
      <c r="I71" s="111"/>
      <c r="J71" s="336"/>
      <c r="K71" s="113"/>
      <c r="L71" s="80"/>
      <c r="M71" s="25"/>
      <c r="N71" s="25"/>
      <c r="O71" s="25"/>
    </row>
    <row r="72" spans="1:15" x14ac:dyDescent="0.4">
      <c r="A72" s="71"/>
      <c r="B72" s="72"/>
      <c r="C72" s="131"/>
      <c r="D72" s="132" t="s">
        <v>47</v>
      </c>
      <c r="E72" s="133"/>
      <c r="F72" s="133"/>
      <c r="G72" s="133"/>
      <c r="H72" s="134"/>
      <c r="I72" s="135"/>
      <c r="J72" s="136"/>
      <c r="K72" s="137" t="e">
        <f>SUM(K57:K71)</f>
        <v>#DIV/0!</v>
      </c>
      <c r="L72" s="88"/>
      <c r="M72" s="31"/>
      <c r="N72" s="31"/>
      <c r="O72" s="31"/>
    </row>
    <row r="73" spans="1:15" x14ac:dyDescent="0.4">
      <c r="A73" s="66"/>
      <c r="B73" s="67"/>
      <c r="C73" s="107">
        <v>8</v>
      </c>
      <c r="D73" s="108" t="s">
        <v>48</v>
      </c>
      <c r="E73" s="109"/>
      <c r="F73" s="109"/>
      <c r="G73" s="109"/>
      <c r="H73" s="337">
        <f>SUM(H75:H79)</f>
        <v>0</v>
      </c>
      <c r="I73" s="111"/>
      <c r="J73" s="130"/>
      <c r="K73" s="113"/>
      <c r="L73" s="80"/>
      <c r="M73" s="25"/>
      <c r="N73" s="25"/>
      <c r="O73" s="25"/>
    </row>
    <row r="74" spans="1:15" ht="3.75" customHeight="1" x14ac:dyDescent="0.4">
      <c r="A74" s="66"/>
      <c r="B74" s="67"/>
      <c r="C74" s="107"/>
      <c r="D74" s="116"/>
      <c r="E74" s="109"/>
      <c r="F74" s="109"/>
      <c r="G74" s="109"/>
      <c r="H74" s="117"/>
      <c r="I74" s="111"/>
      <c r="J74" s="130"/>
      <c r="K74" s="113"/>
      <c r="L74" s="80"/>
      <c r="M74" s="25"/>
      <c r="N74" s="25"/>
      <c r="O74" s="25"/>
    </row>
    <row r="75" spans="1:15" x14ac:dyDescent="0.4">
      <c r="A75" s="89"/>
      <c r="B75" s="69" t="b">
        <v>0</v>
      </c>
      <c r="C75" s="107"/>
      <c r="D75" s="176"/>
      <c r="E75" s="177"/>
      <c r="F75" s="177"/>
      <c r="G75" s="177"/>
      <c r="H75" s="178">
        <f>IF(B75=TRUE,((F40*2)+((F41-2)*2)),0)</f>
        <v>0</v>
      </c>
      <c r="I75" s="179" t="s">
        <v>18</v>
      </c>
      <c r="J75" s="180">
        <v>5</v>
      </c>
      <c r="K75" s="181">
        <f>(J75*H75)</f>
        <v>0</v>
      </c>
      <c r="L75" s="80"/>
      <c r="M75" s="25"/>
      <c r="N75" s="25"/>
      <c r="O75" s="25"/>
    </row>
    <row r="76" spans="1:15" x14ac:dyDescent="0.4">
      <c r="A76" s="89"/>
      <c r="B76" s="69"/>
      <c r="C76" s="107"/>
      <c r="D76" s="116"/>
      <c r="E76" s="109"/>
      <c r="F76" s="109"/>
      <c r="G76" s="109"/>
      <c r="H76" s="117"/>
      <c r="I76" s="111"/>
      <c r="J76" s="138"/>
      <c r="K76" s="113"/>
      <c r="L76" s="80"/>
      <c r="M76" s="25"/>
      <c r="N76" s="25"/>
      <c r="O76" s="25"/>
    </row>
    <row r="77" spans="1:15" x14ac:dyDescent="0.4">
      <c r="A77" s="89"/>
      <c r="B77" s="69" t="b">
        <v>0</v>
      </c>
      <c r="C77" s="107"/>
      <c r="D77" s="176"/>
      <c r="E77" s="177"/>
      <c r="F77" s="177"/>
      <c r="G77" s="177"/>
      <c r="H77" s="178">
        <f>IF(B77=TRUE,(F40+4),0)</f>
        <v>0</v>
      </c>
      <c r="I77" s="179" t="s">
        <v>18</v>
      </c>
      <c r="J77" s="180">
        <v>5</v>
      </c>
      <c r="K77" s="181">
        <f>SUM(J77*H77)</f>
        <v>0</v>
      </c>
      <c r="L77" s="80"/>
      <c r="M77" s="25"/>
      <c r="N77" s="25"/>
      <c r="O77" s="25"/>
    </row>
    <row r="78" spans="1:15" x14ac:dyDescent="0.4">
      <c r="A78" s="66"/>
      <c r="B78" s="67"/>
      <c r="C78" s="139"/>
      <c r="D78" s="140"/>
      <c r="E78" s="141"/>
      <c r="F78" s="141"/>
      <c r="G78" s="141"/>
      <c r="H78" s="142"/>
      <c r="I78" s="143"/>
      <c r="J78" s="130"/>
      <c r="K78" s="144"/>
      <c r="L78" s="80"/>
      <c r="M78" s="25"/>
      <c r="N78" s="25"/>
      <c r="O78" s="25"/>
    </row>
    <row r="79" spans="1:15" x14ac:dyDescent="0.4">
      <c r="A79" s="66"/>
      <c r="B79" s="67"/>
      <c r="C79" s="107"/>
      <c r="D79" s="116" t="s">
        <v>80</v>
      </c>
      <c r="E79" s="109"/>
      <c r="F79" s="109"/>
      <c r="G79" s="109"/>
      <c r="H79" s="110">
        <v>0</v>
      </c>
      <c r="I79" s="111" t="s">
        <v>18</v>
      </c>
      <c r="J79" s="130"/>
      <c r="K79" s="113">
        <v>0</v>
      </c>
      <c r="L79" s="80"/>
      <c r="M79" s="25"/>
      <c r="N79" s="25"/>
      <c r="O79" s="25"/>
    </row>
    <row r="80" spans="1:15" x14ac:dyDescent="0.4">
      <c r="A80" s="66"/>
      <c r="B80" s="67"/>
      <c r="C80" s="107"/>
      <c r="D80" s="279" t="s">
        <v>120</v>
      </c>
      <c r="E80" s="109"/>
      <c r="F80" s="109"/>
      <c r="G80" s="109"/>
      <c r="H80" s="117"/>
      <c r="I80" s="111"/>
      <c r="J80" s="145"/>
      <c r="K80" s="113"/>
      <c r="L80" s="80"/>
      <c r="M80" s="25"/>
      <c r="N80" s="25"/>
      <c r="O80" s="25"/>
    </row>
    <row r="81" spans="1:15" x14ac:dyDescent="0.4">
      <c r="A81" s="66"/>
      <c r="B81" s="67"/>
      <c r="C81" s="107">
        <v>9</v>
      </c>
      <c r="D81" s="108" t="s">
        <v>49</v>
      </c>
      <c r="E81" s="109"/>
      <c r="F81" s="109"/>
      <c r="G81" s="109"/>
      <c r="H81" s="117">
        <f>IF(B75,H75,0)/27+IF(B77,H77,0)/27</f>
        <v>0</v>
      </c>
      <c r="I81" s="111" t="s">
        <v>35</v>
      </c>
      <c r="J81" s="282">
        <v>50</v>
      </c>
      <c r="K81" s="113">
        <f>H81*J81</f>
        <v>0</v>
      </c>
      <c r="L81" s="80"/>
      <c r="M81" s="25"/>
      <c r="N81" s="25"/>
      <c r="O81" s="25"/>
    </row>
    <row r="82" spans="1:15" x14ac:dyDescent="0.4">
      <c r="A82" s="66"/>
      <c r="B82" s="67"/>
      <c r="C82" s="139"/>
      <c r="D82" s="280" t="s">
        <v>61</v>
      </c>
      <c r="E82" s="109"/>
      <c r="F82" s="109"/>
      <c r="G82" s="109"/>
      <c r="H82" s="117"/>
      <c r="I82" s="111"/>
      <c r="J82" s="129"/>
      <c r="K82" s="113"/>
      <c r="L82" s="80"/>
      <c r="M82" s="25"/>
      <c r="N82" s="25"/>
      <c r="O82" s="25"/>
    </row>
    <row r="83" spans="1:15" x14ac:dyDescent="0.4">
      <c r="A83" s="66"/>
      <c r="B83" s="69" t="b">
        <v>1</v>
      </c>
      <c r="C83" s="139">
        <v>10</v>
      </c>
      <c r="D83" s="182"/>
      <c r="E83" s="177"/>
      <c r="F83" s="177"/>
      <c r="G83" s="177"/>
      <c r="H83" s="178" t="e">
        <f>IF(B83=TRUE,(+TRUNC((1.1*(F24+F27+(((G14+24)*2)/12)+F24)*(F28+(F27*2)+(((G14+24)*2)/12))))),0)</f>
        <v>#DIV/0!</v>
      </c>
      <c r="I83" s="179" t="s">
        <v>23</v>
      </c>
      <c r="J83" s="180">
        <v>1</v>
      </c>
      <c r="K83" s="181" t="e">
        <f>J83*H83</f>
        <v>#DIV/0!</v>
      </c>
      <c r="L83" s="80"/>
      <c r="M83" s="25"/>
      <c r="N83" s="25"/>
      <c r="O83" s="25"/>
    </row>
    <row r="84" spans="1:15" x14ac:dyDescent="0.4">
      <c r="A84" s="66"/>
      <c r="B84" s="67"/>
      <c r="C84" s="139"/>
      <c r="D84" s="280" t="s">
        <v>88</v>
      </c>
      <c r="E84" s="109"/>
      <c r="F84" s="109"/>
      <c r="G84" s="109"/>
      <c r="H84" s="117"/>
      <c r="I84" s="111"/>
      <c r="J84" s="130"/>
      <c r="K84" s="113"/>
      <c r="L84" s="80"/>
      <c r="M84" s="25"/>
      <c r="N84" s="25"/>
      <c r="O84" s="25"/>
    </row>
    <row r="85" spans="1:15" x14ac:dyDescent="0.4">
      <c r="A85" s="71"/>
      <c r="B85" s="72"/>
      <c r="C85" s="131"/>
      <c r="D85" s="132" t="s">
        <v>64</v>
      </c>
      <c r="E85" s="146"/>
      <c r="F85" s="146"/>
      <c r="G85" s="146"/>
      <c r="H85" s="147"/>
      <c r="I85" s="148"/>
      <c r="J85" s="149"/>
      <c r="K85" s="340" t="e">
        <f>SUM(K73:K83)+K72</f>
        <v>#DIV/0!</v>
      </c>
      <c r="L85" s="88"/>
      <c r="M85" s="31"/>
      <c r="N85" s="31"/>
      <c r="O85" s="31"/>
    </row>
    <row r="86" spans="1:15" x14ac:dyDescent="0.4">
      <c r="A86" s="90"/>
      <c r="B86" s="91"/>
      <c r="C86" s="150"/>
      <c r="D86" s="278" t="s">
        <v>58</v>
      </c>
      <c r="E86" s="151"/>
      <c r="F86" s="151"/>
      <c r="G86" s="151"/>
      <c r="H86" s="152"/>
      <c r="I86" s="153"/>
      <c r="J86" s="118"/>
      <c r="K86" s="154"/>
      <c r="L86" s="92"/>
      <c r="M86" s="32"/>
      <c r="N86" s="32"/>
      <c r="O86" s="32"/>
    </row>
    <row r="87" spans="1:15" x14ac:dyDescent="0.4">
      <c r="A87" s="66"/>
      <c r="B87" s="67"/>
      <c r="C87" s="107">
        <v>11</v>
      </c>
      <c r="D87" s="108" t="s">
        <v>37</v>
      </c>
      <c r="E87" s="109"/>
      <c r="F87" s="109"/>
      <c r="G87" s="109"/>
      <c r="H87" s="110" t="e">
        <f>(((2+(G14/12))*(2+(G14/12))*F28)/27)+(F40*F41*F24)/27</f>
        <v>#DIV/0!</v>
      </c>
      <c r="I87" s="111" t="s">
        <v>35</v>
      </c>
      <c r="J87" s="282">
        <v>10</v>
      </c>
      <c r="K87" s="113" t="e">
        <f>J87*H87</f>
        <v>#DIV/0!</v>
      </c>
      <c r="L87" s="80"/>
      <c r="M87" s="25"/>
      <c r="N87" s="25"/>
      <c r="O87" s="25"/>
    </row>
    <row r="88" spans="1:15" x14ac:dyDescent="0.4">
      <c r="A88" s="66"/>
      <c r="B88" s="67"/>
      <c r="C88" s="107"/>
      <c r="D88" s="278" t="s">
        <v>3</v>
      </c>
      <c r="E88" s="109"/>
      <c r="F88" s="109"/>
      <c r="G88" s="109"/>
      <c r="H88" s="117"/>
      <c r="I88" s="111"/>
      <c r="J88" s="129"/>
      <c r="K88" s="113"/>
      <c r="L88" s="80"/>
      <c r="M88" s="25"/>
      <c r="N88" s="25"/>
      <c r="O88" s="25"/>
    </row>
    <row r="89" spans="1:15" x14ac:dyDescent="0.4">
      <c r="A89" s="66"/>
      <c r="B89" s="67"/>
      <c r="C89" s="107">
        <v>12</v>
      </c>
      <c r="D89" s="108" t="s">
        <v>152</v>
      </c>
      <c r="E89" s="109"/>
      <c r="F89" s="109"/>
      <c r="G89" s="109"/>
      <c r="H89" s="117" t="e">
        <f>H60/5</f>
        <v>#DIV/0!</v>
      </c>
      <c r="I89" s="111" t="s">
        <v>2</v>
      </c>
      <c r="J89" s="282">
        <v>25</v>
      </c>
      <c r="K89" s="113" t="e">
        <f>J89*H89</f>
        <v>#DIV/0!</v>
      </c>
      <c r="L89" s="80"/>
      <c r="M89" s="25"/>
      <c r="N89" s="25"/>
      <c r="O89" s="25"/>
    </row>
    <row r="90" spans="1:15" x14ac:dyDescent="0.4">
      <c r="A90" s="66"/>
      <c r="B90" s="67"/>
      <c r="C90" s="107"/>
      <c r="D90" s="278" t="s">
        <v>69</v>
      </c>
      <c r="E90" s="109"/>
      <c r="F90" s="109"/>
      <c r="G90" s="109"/>
      <c r="H90" s="117"/>
      <c r="I90" s="111"/>
      <c r="J90" s="129"/>
      <c r="K90" s="113"/>
      <c r="L90" s="80"/>
      <c r="M90" s="25"/>
      <c r="N90" s="25"/>
      <c r="O90" s="25"/>
    </row>
    <row r="91" spans="1:15" x14ac:dyDescent="0.4">
      <c r="A91" s="66"/>
      <c r="B91" s="67"/>
      <c r="C91" s="150">
        <v>13</v>
      </c>
      <c r="D91" s="124" t="s">
        <v>153</v>
      </c>
      <c r="E91" s="109"/>
      <c r="F91" s="109"/>
      <c r="G91" s="109"/>
      <c r="H91" s="155" t="e">
        <f>IF(H92&gt;0,H92,0)</f>
        <v>#DIV/0!</v>
      </c>
      <c r="I91" s="111" t="s">
        <v>2</v>
      </c>
      <c r="J91" s="282">
        <v>25</v>
      </c>
      <c r="K91" s="113" t="e">
        <f>J91*H92</f>
        <v>#DIV/0!</v>
      </c>
      <c r="L91" s="80"/>
      <c r="M91" s="25"/>
      <c r="N91" s="25"/>
      <c r="O91" s="25"/>
    </row>
    <row r="92" spans="1:15" x14ac:dyDescent="0.4">
      <c r="A92" s="66"/>
      <c r="B92" s="67"/>
      <c r="C92" s="107"/>
      <c r="D92" s="278" t="s">
        <v>154</v>
      </c>
      <c r="E92" s="109"/>
      <c r="F92" s="109"/>
      <c r="G92" s="109"/>
      <c r="H92" s="254" t="e">
        <f>H58/10</f>
        <v>#DIV/0!</v>
      </c>
      <c r="I92" s="111"/>
      <c r="J92" s="336"/>
      <c r="K92" s="113"/>
      <c r="L92" s="80"/>
      <c r="M92" s="25"/>
      <c r="N92" s="25"/>
      <c r="O92" s="25"/>
    </row>
    <row r="93" spans="1:15" x14ac:dyDescent="0.4">
      <c r="A93" s="66"/>
      <c r="B93" s="67"/>
      <c r="C93" s="107"/>
      <c r="D93" s="278"/>
      <c r="E93" s="109"/>
      <c r="F93" s="109"/>
      <c r="G93" s="109"/>
      <c r="H93" s="117"/>
      <c r="I93" s="111"/>
      <c r="J93" s="130"/>
      <c r="K93" s="113"/>
      <c r="L93" s="80"/>
      <c r="M93" s="25"/>
      <c r="N93" s="25"/>
      <c r="O93" s="25"/>
    </row>
    <row r="94" spans="1:15" x14ac:dyDescent="0.4">
      <c r="A94" s="93"/>
      <c r="B94" s="94"/>
      <c r="C94" s="156"/>
      <c r="D94" s="132" t="s">
        <v>55</v>
      </c>
      <c r="E94" s="146"/>
      <c r="F94" s="146"/>
      <c r="G94" s="146"/>
      <c r="H94" s="147"/>
      <c r="I94" s="148"/>
      <c r="J94" s="157"/>
      <c r="K94" s="137" t="e">
        <f>SUM(K87:K92)</f>
        <v>#DIV/0!</v>
      </c>
      <c r="L94" s="88"/>
      <c r="M94" s="33"/>
      <c r="N94" s="33"/>
      <c r="O94" s="33"/>
    </row>
    <row r="95" spans="1:15" x14ac:dyDescent="0.4">
      <c r="A95" s="95"/>
      <c r="B95" s="96"/>
      <c r="C95" s="158"/>
      <c r="D95" s="159"/>
      <c r="E95" s="160"/>
      <c r="F95" s="160"/>
      <c r="G95" s="109" t="s">
        <v>63</v>
      </c>
      <c r="H95" s="152"/>
      <c r="I95" s="153"/>
      <c r="J95" s="161"/>
      <c r="K95" s="154"/>
      <c r="L95" s="92"/>
      <c r="M95" s="34"/>
      <c r="N95" s="35"/>
      <c r="O95" s="35"/>
    </row>
    <row r="96" spans="1:15" x14ac:dyDescent="0.4">
      <c r="A96" s="95"/>
      <c r="B96" s="96"/>
      <c r="C96" s="158"/>
      <c r="D96" s="159"/>
      <c r="E96" s="160"/>
      <c r="F96" s="160"/>
      <c r="G96" s="160"/>
      <c r="H96" s="152"/>
      <c r="I96" s="153"/>
      <c r="J96" s="161"/>
      <c r="K96" s="154"/>
      <c r="L96" s="92"/>
      <c r="M96" s="34"/>
      <c r="N96" s="36"/>
      <c r="O96" s="37"/>
    </row>
    <row r="97" spans="1:15" x14ac:dyDescent="0.4">
      <c r="A97" s="95"/>
      <c r="B97" s="96"/>
      <c r="C97" s="158"/>
      <c r="D97" s="162"/>
      <c r="E97" s="160"/>
      <c r="F97" s="162"/>
      <c r="G97" s="160"/>
      <c r="H97" s="162"/>
      <c r="I97" s="153"/>
      <c r="J97" s="163" t="s">
        <v>177</v>
      </c>
      <c r="K97" s="340" t="e">
        <f>K85+K94</f>
        <v>#DIV/0!</v>
      </c>
      <c r="L97" s="97"/>
      <c r="M97" s="34"/>
      <c r="N97" s="38"/>
      <c r="O97" s="38"/>
    </row>
    <row r="98" spans="1:15" ht="9.75" customHeight="1" x14ac:dyDescent="0.4">
      <c r="A98" s="95"/>
      <c r="B98" s="96"/>
      <c r="C98" s="164"/>
      <c r="D98" s="162"/>
      <c r="E98" s="160"/>
      <c r="F98" s="165"/>
      <c r="G98" s="166"/>
      <c r="H98" s="167"/>
      <c r="I98" s="165"/>
      <c r="J98" s="168"/>
      <c r="K98" s="169"/>
      <c r="L98" s="63"/>
      <c r="M98" s="34"/>
      <c r="N98" s="38"/>
      <c r="O98" s="38"/>
    </row>
    <row r="99" spans="1:15" ht="36.75" customHeight="1" x14ac:dyDescent="0.4">
      <c r="A99" s="66"/>
      <c r="B99" s="67"/>
      <c r="C99" s="170"/>
      <c r="D99" s="108"/>
      <c r="E99" s="109"/>
      <c r="F99" s="370" t="s">
        <v>155</v>
      </c>
      <c r="G99" s="371"/>
      <c r="H99" s="371"/>
      <c r="I99" s="371"/>
      <c r="J99" s="371"/>
      <c r="K99" s="371"/>
      <c r="L99" s="98"/>
      <c r="M99" s="26"/>
      <c r="N99" s="26"/>
      <c r="O99" s="26"/>
    </row>
    <row r="100" spans="1:15" ht="13" thickBot="1" x14ac:dyDescent="0.45">
      <c r="A100" s="99"/>
      <c r="B100" s="100"/>
      <c r="C100" s="171"/>
      <c r="D100" s="172"/>
      <c r="E100" s="173"/>
      <c r="F100" s="173"/>
      <c r="G100" s="173"/>
      <c r="H100" s="174"/>
      <c r="I100" s="174"/>
      <c r="J100" s="174"/>
      <c r="K100" s="175"/>
      <c r="L100" s="101"/>
      <c r="M100" s="34"/>
      <c r="N100" s="38"/>
      <c r="O100" s="38"/>
    </row>
    <row r="101" spans="1:15" x14ac:dyDescent="0.4">
      <c r="A101" s="25"/>
      <c r="B101" s="25"/>
      <c r="C101" s="40"/>
      <c r="D101" s="28"/>
      <c r="E101" s="9"/>
      <c r="F101" s="9"/>
      <c r="G101" s="369"/>
      <c r="H101" s="369"/>
      <c r="I101" s="369"/>
      <c r="J101" s="369"/>
      <c r="K101" s="41"/>
      <c r="L101" s="41"/>
      <c r="M101" s="39"/>
      <c r="N101" s="39"/>
      <c r="O101" s="39"/>
    </row>
    <row r="102" spans="1:15" x14ac:dyDescent="0.4">
      <c r="A102" s="24"/>
      <c r="B102" s="24"/>
      <c r="C102" s="42"/>
      <c r="D102" s="43"/>
      <c r="E102" s="43"/>
      <c r="F102" s="43"/>
      <c r="G102" s="44"/>
      <c r="H102" s="45"/>
      <c r="I102" s="43"/>
      <c r="J102" s="46"/>
      <c r="K102" s="24"/>
      <c r="L102" s="24"/>
    </row>
    <row r="103" spans="1:15" x14ac:dyDescent="0.4">
      <c r="A103" s="24"/>
      <c r="B103" s="24"/>
      <c r="C103" s="42"/>
      <c r="D103" s="43"/>
      <c r="E103" s="43"/>
      <c r="F103" s="43"/>
      <c r="G103" s="44"/>
      <c r="H103" s="45"/>
      <c r="I103" s="43"/>
      <c r="J103" s="46"/>
      <c r="K103" s="24"/>
      <c r="L103" s="24"/>
    </row>
    <row r="104" spans="1:15" x14ac:dyDescent="0.4">
      <c r="A104" s="24"/>
      <c r="B104" s="24"/>
      <c r="C104" s="42"/>
      <c r="D104" s="43"/>
      <c r="E104" s="43"/>
      <c r="F104" s="43"/>
      <c r="G104" s="44"/>
      <c r="H104" s="45"/>
      <c r="I104" s="43"/>
      <c r="J104" s="46"/>
      <c r="K104" s="24"/>
      <c r="L104" s="24"/>
    </row>
    <row r="105" spans="1:15" x14ac:dyDescent="0.4">
      <c r="A105" s="24"/>
      <c r="B105" s="24"/>
      <c r="C105" s="42"/>
      <c r="D105" s="43"/>
      <c r="E105" s="43"/>
      <c r="F105" s="43"/>
      <c r="G105" s="44"/>
      <c r="H105" s="45"/>
      <c r="I105" s="43"/>
      <c r="J105" s="46"/>
      <c r="K105" s="24"/>
      <c r="L105" s="24"/>
    </row>
    <row r="106" spans="1:15" x14ac:dyDescent="0.4">
      <c r="A106" s="24"/>
      <c r="B106" s="24"/>
      <c r="C106" s="42"/>
      <c r="D106" s="43"/>
      <c r="E106" s="43"/>
      <c r="F106" s="43"/>
      <c r="G106" s="44"/>
      <c r="H106" s="45"/>
      <c r="I106" s="43"/>
      <c r="J106" s="46"/>
      <c r="K106" s="24"/>
      <c r="L106" s="24"/>
    </row>
    <row r="107" spans="1:15" x14ac:dyDescent="0.4">
      <c r="A107" s="24"/>
      <c r="B107" s="24"/>
      <c r="C107" s="42"/>
      <c r="D107" s="43"/>
      <c r="E107" s="43"/>
      <c r="F107" s="43"/>
      <c r="G107" s="44"/>
      <c r="H107" s="45"/>
      <c r="I107" s="43"/>
      <c r="J107" s="46"/>
      <c r="K107" s="24"/>
      <c r="L107" s="24"/>
    </row>
    <row r="108" spans="1:15" x14ac:dyDescent="0.4">
      <c r="A108" s="24"/>
      <c r="B108" s="24"/>
      <c r="C108" s="42"/>
      <c r="D108" s="43"/>
      <c r="E108" s="43"/>
      <c r="F108" s="43"/>
      <c r="G108" s="44"/>
      <c r="H108" s="45"/>
      <c r="I108" s="43"/>
      <c r="J108" s="46"/>
      <c r="K108" s="24"/>
      <c r="L108" s="24"/>
    </row>
    <row r="109" spans="1:15" x14ac:dyDescent="0.4">
      <c r="A109" s="24"/>
      <c r="B109" s="24"/>
      <c r="C109" s="42"/>
      <c r="D109" s="43"/>
      <c r="E109" s="43"/>
      <c r="F109" s="43"/>
      <c r="G109" s="44"/>
      <c r="H109" s="45"/>
      <c r="I109" s="43"/>
      <c r="J109" s="46"/>
      <c r="K109" s="24"/>
      <c r="L109" s="24"/>
    </row>
    <row r="110" spans="1:15" x14ac:dyDescent="0.4">
      <c r="A110" s="24"/>
      <c r="B110" s="24"/>
      <c r="C110" s="42"/>
      <c r="D110" s="43"/>
      <c r="E110" s="43"/>
      <c r="F110" s="43"/>
      <c r="G110" s="44"/>
      <c r="H110" s="45"/>
      <c r="I110" s="43"/>
      <c r="J110" s="46"/>
      <c r="K110" s="24"/>
      <c r="L110" s="24"/>
    </row>
    <row r="111" spans="1:15" x14ac:dyDescent="0.4">
      <c r="A111" s="24"/>
      <c r="B111" s="24"/>
      <c r="C111" s="42"/>
      <c r="D111" s="43"/>
      <c r="E111" s="43"/>
      <c r="F111" s="43"/>
      <c r="G111" s="44"/>
      <c r="H111" s="45"/>
      <c r="I111" s="43"/>
      <c r="J111" s="46"/>
      <c r="K111" s="24"/>
      <c r="L111" s="24"/>
    </row>
    <row r="112" spans="1:15" x14ac:dyDescent="0.4">
      <c r="A112" s="24"/>
      <c r="B112" s="24"/>
      <c r="C112" s="42"/>
      <c r="D112" s="43"/>
      <c r="E112" s="43"/>
      <c r="F112" s="43"/>
      <c r="G112" s="44"/>
      <c r="H112" s="45"/>
      <c r="I112" s="43"/>
      <c r="J112" s="46"/>
      <c r="K112" s="24"/>
      <c r="L112" s="24"/>
    </row>
    <row r="113" spans="1:12" x14ac:dyDescent="0.4">
      <c r="A113" s="24"/>
      <c r="B113" s="24"/>
      <c r="C113" s="42"/>
      <c r="D113" s="43"/>
      <c r="E113" s="43"/>
      <c r="F113" s="43"/>
      <c r="G113" s="44"/>
      <c r="H113" s="45"/>
      <c r="I113" s="43"/>
      <c r="J113" s="46"/>
      <c r="K113" s="24"/>
      <c r="L113" s="24"/>
    </row>
    <row r="114" spans="1:12" x14ac:dyDescent="0.4">
      <c r="A114" s="24"/>
      <c r="B114" s="24"/>
      <c r="C114" s="42"/>
      <c r="D114" s="43"/>
      <c r="E114" s="43"/>
      <c r="F114" s="43"/>
      <c r="G114" s="44"/>
      <c r="H114" s="45"/>
      <c r="I114" s="43"/>
      <c r="J114" s="46"/>
      <c r="K114" s="24"/>
      <c r="L114" s="24"/>
    </row>
    <row r="115" spans="1:12" x14ac:dyDescent="0.4">
      <c r="A115" s="24"/>
      <c r="B115" s="24"/>
      <c r="C115" s="42"/>
      <c r="D115" s="43"/>
      <c r="E115" s="43"/>
      <c r="F115" s="43"/>
      <c r="G115" s="44"/>
      <c r="H115" s="45"/>
      <c r="I115" s="43"/>
      <c r="J115" s="46"/>
      <c r="K115" s="24"/>
      <c r="L115" s="24"/>
    </row>
    <row r="116" spans="1:12" x14ac:dyDescent="0.4">
      <c r="A116" s="24"/>
      <c r="B116" s="24"/>
      <c r="C116" s="42"/>
      <c r="D116" s="43"/>
      <c r="E116" s="43"/>
      <c r="F116" s="43"/>
      <c r="G116" s="44"/>
      <c r="H116" s="45"/>
      <c r="I116" s="43"/>
      <c r="J116" s="46"/>
      <c r="K116" s="24"/>
      <c r="L116" s="24"/>
    </row>
    <row r="117" spans="1:12" x14ac:dyDescent="0.4">
      <c r="A117" s="24"/>
      <c r="B117" s="24"/>
      <c r="C117" s="42"/>
      <c r="D117" s="43"/>
      <c r="E117" s="43"/>
      <c r="F117" s="43"/>
      <c r="G117" s="44"/>
      <c r="H117" s="45"/>
      <c r="I117" s="43"/>
      <c r="J117" s="46"/>
      <c r="K117" s="24"/>
      <c r="L117" s="24"/>
    </row>
    <row r="118" spans="1:12" x14ac:dyDescent="0.4">
      <c r="A118" s="24"/>
      <c r="B118" s="24"/>
      <c r="C118" s="42"/>
      <c r="D118" s="43"/>
      <c r="E118" s="43"/>
      <c r="F118" s="43"/>
      <c r="G118" s="44"/>
      <c r="H118" s="45"/>
      <c r="I118" s="43"/>
      <c r="J118" s="46"/>
      <c r="K118" s="24"/>
      <c r="L118" s="24"/>
    </row>
    <row r="119" spans="1:12" x14ac:dyDescent="0.4">
      <c r="A119" s="24"/>
      <c r="B119" s="24"/>
      <c r="C119" s="42"/>
      <c r="D119" s="43"/>
      <c r="E119" s="43"/>
      <c r="F119" s="43"/>
      <c r="G119" s="44"/>
      <c r="H119" s="45"/>
      <c r="I119" s="43"/>
      <c r="J119" s="46"/>
      <c r="K119" s="24"/>
      <c r="L119" s="24"/>
    </row>
    <row r="120" spans="1:12" x14ac:dyDescent="0.4">
      <c r="A120" s="24"/>
      <c r="B120" s="24"/>
      <c r="C120" s="42"/>
      <c r="D120" s="43"/>
      <c r="E120" s="43"/>
      <c r="F120" s="43"/>
      <c r="G120" s="44"/>
      <c r="H120" s="45"/>
      <c r="I120" s="43"/>
      <c r="J120" s="46"/>
      <c r="K120" s="24"/>
      <c r="L120" s="24"/>
    </row>
    <row r="121" spans="1:12" x14ac:dyDescent="0.4">
      <c r="A121" s="24"/>
      <c r="B121" s="24"/>
      <c r="C121" s="42"/>
      <c r="D121" s="43"/>
      <c r="E121" s="43"/>
      <c r="F121" s="43"/>
      <c r="G121" s="44"/>
      <c r="H121" s="45"/>
      <c r="I121" s="43"/>
      <c r="J121" s="46"/>
      <c r="K121" s="24"/>
      <c r="L121" s="24"/>
    </row>
    <row r="122" spans="1:12" x14ac:dyDescent="0.4">
      <c r="A122" s="24"/>
      <c r="B122" s="24"/>
      <c r="C122" s="42"/>
      <c r="D122" s="43"/>
      <c r="E122" s="43"/>
      <c r="F122" s="43"/>
      <c r="G122" s="44"/>
      <c r="H122" s="45"/>
      <c r="I122" s="43"/>
      <c r="J122" s="46"/>
      <c r="K122" s="24"/>
      <c r="L122" s="24"/>
    </row>
    <row r="123" spans="1:12" x14ac:dyDescent="0.4">
      <c r="A123" s="24"/>
      <c r="B123" s="24"/>
      <c r="C123" s="42"/>
      <c r="D123" s="43"/>
      <c r="E123" s="43"/>
      <c r="F123" s="43"/>
      <c r="G123" s="44"/>
      <c r="H123" s="45"/>
      <c r="I123" s="43"/>
      <c r="J123" s="46"/>
      <c r="K123" s="24"/>
      <c r="L123" s="24"/>
    </row>
    <row r="124" spans="1:12" x14ac:dyDescent="0.4">
      <c r="A124" s="24"/>
      <c r="B124" s="24"/>
      <c r="C124" s="42"/>
      <c r="D124" s="43"/>
      <c r="E124" s="43"/>
      <c r="F124" s="43"/>
      <c r="G124" s="44"/>
      <c r="H124" s="45"/>
      <c r="I124" s="43"/>
      <c r="J124" s="46"/>
      <c r="K124" s="24"/>
      <c r="L124" s="24"/>
    </row>
    <row r="125" spans="1:12" x14ac:dyDescent="0.4">
      <c r="A125" s="24"/>
      <c r="B125" s="24"/>
      <c r="C125" s="42"/>
      <c r="D125" s="43"/>
      <c r="E125" s="43"/>
      <c r="F125" s="43"/>
      <c r="G125" s="44"/>
      <c r="H125" s="45"/>
      <c r="I125" s="43"/>
      <c r="J125" s="46"/>
      <c r="K125" s="24"/>
      <c r="L125" s="24"/>
    </row>
    <row r="126" spans="1:12" x14ac:dyDescent="0.4">
      <c r="A126" s="24"/>
      <c r="B126" s="24"/>
      <c r="C126" s="42"/>
      <c r="D126" s="43"/>
      <c r="E126" s="43"/>
      <c r="F126" s="43"/>
      <c r="G126" s="44"/>
      <c r="H126" s="45"/>
      <c r="I126" s="43"/>
      <c r="J126" s="46"/>
      <c r="K126" s="24"/>
      <c r="L126" s="24"/>
    </row>
    <row r="127" spans="1:12" x14ac:dyDescent="0.4">
      <c r="A127" s="24"/>
      <c r="B127" s="24"/>
      <c r="C127" s="42"/>
      <c r="D127" s="43"/>
      <c r="E127" s="43"/>
      <c r="F127" s="43"/>
      <c r="G127" s="44"/>
      <c r="H127" s="45"/>
      <c r="I127" s="43"/>
      <c r="J127" s="46"/>
      <c r="K127" s="24"/>
      <c r="L127" s="24"/>
    </row>
    <row r="128" spans="1:12" x14ac:dyDescent="0.4">
      <c r="A128" s="24"/>
      <c r="B128" s="24"/>
      <c r="C128" s="42"/>
      <c r="D128" s="43"/>
      <c r="E128" s="43"/>
      <c r="F128" s="43"/>
      <c r="G128" s="44"/>
      <c r="H128" s="45"/>
      <c r="I128" s="43"/>
      <c r="J128" s="46"/>
      <c r="K128" s="24"/>
      <c r="L128" s="24"/>
    </row>
    <row r="129" spans="1:12" x14ac:dyDescent="0.4">
      <c r="A129" s="24"/>
      <c r="B129" s="24"/>
      <c r="C129" s="42"/>
      <c r="D129" s="43"/>
      <c r="E129" s="43"/>
      <c r="F129" s="43"/>
      <c r="G129" s="44"/>
      <c r="H129" s="45"/>
      <c r="I129" s="43"/>
      <c r="J129" s="46"/>
      <c r="K129" s="24"/>
      <c r="L129" s="24"/>
    </row>
    <row r="130" spans="1:12" x14ac:dyDescent="0.4">
      <c r="A130" s="24"/>
      <c r="B130" s="24"/>
      <c r="C130" s="42"/>
      <c r="D130" s="43"/>
      <c r="E130" s="43"/>
      <c r="F130" s="43"/>
      <c r="G130" s="44"/>
      <c r="H130" s="45"/>
      <c r="I130" s="43"/>
      <c r="J130" s="46"/>
      <c r="K130" s="24"/>
      <c r="L130" s="24"/>
    </row>
    <row r="131" spans="1:12" x14ac:dyDescent="0.4">
      <c r="A131" s="24"/>
      <c r="B131" s="24"/>
      <c r="C131" s="42"/>
      <c r="D131" s="43"/>
      <c r="E131" s="43"/>
      <c r="F131" s="43"/>
      <c r="G131" s="44"/>
      <c r="H131" s="45"/>
      <c r="I131" s="43"/>
      <c r="J131" s="46"/>
      <c r="K131" s="24"/>
      <c r="L131" s="24"/>
    </row>
    <row r="132" spans="1:12" x14ac:dyDescent="0.4">
      <c r="A132" s="24"/>
      <c r="B132" s="24"/>
      <c r="C132" s="42"/>
      <c r="D132" s="43"/>
      <c r="E132" s="43"/>
      <c r="F132" s="43"/>
      <c r="G132" s="44"/>
      <c r="H132" s="45"/>
      <c r="I132" s="43"/>
      <c r="J132" s="46"/>
      <c r="K132" s="24"/>
      <c r="L132" s="24"/>
    </row>
    <row r="133" spans="1:12" x14ac:dyDescent="0.4">
      <c r="A133" s="24"/>
      <c r="B133" s="24"/>
      <c r="C133" s="42"/>
      <c r="D133" s="43"/>
      <c r="E133" s="43"/>
      <c r="F133" s="43"/>
      <c r="G133" s="44"/>
      <c r="H133" s="45"/>
      <c r="I133" s="43"/>
      <c r="J133" s="46"/>
      <c r="K133" s="24"/>
      <c r="L133" s="24"/>
    </row>
    <row r="134" spans="1:12" x14ac:dyDescent="0.4">
      <c r="A134" s="24"/>
      <c r="B134" s="24"/>
      <c r="C134" s="42"/>
      <c r="D134" s="43"/>
      <c r="E134" s="43"/>
      <c r="F134" s="43"/>
      <c r="G134" s="44"/>
      <c r="H134" s="45"/>
      <c r="I134" s="43"/>
      <c r="J134" s="46"/>
      <c r="K134" s="24"/>
      <c r="L134" s="24"/>
    </row>
    <row r="135" spans="1:12" x14ac:dyDescent="0.4">
      <c r="A135" s="24"/>
      <c r="B135" s="24"/>
      <c r="C135" s="42"/>
      <c r="D135" s="43"/>
      <c r="E135" s="43"/>
      <c r="F135" s="43"/>
      <c r="G135" s="44"/>
      <c r="H135" s="45"/>
      <c r="I135" s="43"/>
      <c r="J135" s="46"/>
      <c r="K135" s="24"/>
      <c r="L135" s="24"/>
    </row>
    <row r="136" spans="1:12" x14ac:dyDescent="0.4">
      <c r="A136" s="24"/>
      <c r="B136" s="24"/>
      <c r="C136" s="42"/>
      <c r="D136" s="43"/>
      <c r="E136" s="43"/>
      <c r="F136" s="43"/>
      <c r="G136" s="44"/>
      <c r="H136" s="45"/>
      <c r="I136" s="43"/>
      <c r="J136" s="46"/>
      <c r="K136" s="24"/>
      <c r="L136" s="24"/>
    </row>
    <row r="137" spans="1:12" x14ac:dyDescent="0.4">
      <c r="A137" s="24"/>
      <c r="B137" s="24"/>
      <c r="C137" s="42"/>
      <c r="D137" s="43"/>
      <c r="E137" s="43"/>
      <c r="F137" s="43"/>
      <c r="G137" s="44"/>
      <c r="H137" s="45"/>
      <c r="I137" s="43"/>
      <c r="J137" s="46"/>
      <c r="K137" s="24"/>
      <c r="L137" s="24"/>
    </row>
    <row r="138" spans="1:12" x14ac:dyDescent="0.4">
      <c r="A138" s="24"/>
      <c r="B138" s="24"/>
      <c r="C138" s="42"/>
      <c r="D138" s="43"/>
      <c r="E138" s="43"/>
      <c r="F138" s="43"/>
      <c r="G138" s="44"/>
      <c r="H138" s="45"/>
      <c r="I138" s="43"/>
      <c r="J138" s="46"/>
      <c r="K138" s="24"/>
      <c r="L138" s="24"/>
    </row>
    <row r="139" spans="1:12" x14ac:dyDescent="0.4">
      <c r="A139" s="24"/>
      <c r="B139" s="24"/>
      <c r="C139" s="42"/>
      <c r="D139" s="43"/>
      <c r="E139" s="43"/>
      <c r="F139" s="43"/>
      <c r="G139" s="44"/>
      <c r="H139" s="45"/>
      <c r="I139" s="43"/>
      <c r="J139" s="46"/>
      <c r="K139" s="24"/>
      <c r="L139" s="24"/>
    </row>
    <row r="140" spans="1:12" x14ac:dyDescent="0.4">
      <c r="A140" s="24"/>
      <c r="B140" s="24"/>
      <c r="C140" s="42"/>
      <c r="D140" s="43"/>
      <c r="E140" s="43"/>
      <c r="F140" s="43"/>
      <c r="G140" s="44"/>
      <c r="H140" s="45"/>
      <c r="I140" s="43"/>
      <c r="J140" s="46"/>
      <c r="K140" s="24"/>
      <c r="L140" s="24"/>
    </row>
    <row r="141" spans="1:12" x14ac:dyDescent="0.4">
      <c r="A141" s="24"/>
      <c r="B141" s="24"/>
      <c r="C141" s="42"/>
      <c r="D141" s="43"/>
      <c r="E141" s="43"/>
      <c r="F141" s="43"/>
      <c r="G141" s="44"/>
      <c r="H141" s="45"/>
      <c r="I141" s="43"/>
      <c r="J141" s="46"/>
      <c r="K141" s="24"/>
      <c r="L141" s="24"/>
    </row>
    <row r="142" spans="1:12" x14ac:dyDescent="0.4">
      <c r="A142" s="24"/>
      <c r="B142" s="24"/>
      <c r="C142" s="42"/>
      <c r="D142" s="43"/>
      <c r="E142" s="43"/>
      <c r="F142" s="43"/>
      <c r="G142" s="44"/>
      <c r="H142" s="45"/>
      <c r="I142" s="43"/>
      <c r="J142" s="46"/>
      <c r="K142" s="24"/>
      <c r="L142" s="24"/>
    </row>
    <row r="143" spans="1:12" x14ac:dyDescent="0.4">
      <c r="A143" s="24"/>
      <c r="B143" s="24"/>
      <c r="C143" s="42"/>
      <c r="D143" s="43"/>
      <c r="E143" s="43"/>
      <c r="F143" s="43"/>
      <c r="G143" s="44"/>
      <c r="H143" s="45"/>
      <c r="I143" s="43"/>
      <c r="J143" s="46"/>
      <c r="K143" s="24"/>
      <c r="L143" s="24"/>
    </row>
    <row r="144" spans="1:12" x14ac:dyDescent="0.4">
      <c r="A144" s="24"/>
      <c r="B144" s="24"/>
      <c r="C144" s="42"/>
      <c r="D144" s="43"/>
      <c r="E144" s="43"/>
      <c r="F144" s="43"/>
      <c r="G144" s="44"/>
      <c r="H144" s="45"/>
      <c r="I144" s="43"/>
      <c r="J144" s="46"/>
      <c r="K144" s="24"/>
      <c r="L144" s="24"/>
    </row>
    <row r="145" spans="1:12" x14ac:dyDescent="0.4">
      <c r="A145" s="24"/>
      <c r="B145" s="24"/>
      <c r="C145" s="42"/>
      <c r="D145" s="43"/>
      <c r="E145" s="43"/>
      <c r="F145" s="43"/>
      <c r="G145" s="44"/>
      <c r="H145" s="45"/>
      <c r="I145" s="43"/>
      <c r="J145" s="46"/>
      <c r="K145" s="24"/>
      <c r="L145" s="24"/>
    </row>
    <row r="146" spans="1:12" x14ac:dyDescent="0.4">
      <c r="A146" s="24"/>
      <c r="B146" s="24"/>
      <c r="C146" s="42"/>
      <c r="D146" s="43"/>
      <c r="E146" s="43"/>
      <c r="F146" s="43"/>
      <c r="G146" s="44"/>
      <c r="H146" s="45"/>
      <c r="I146" s="43"/>
      <c r="J146" s="46"/>
      <c r="K146" s="24"/>
      <c r="L146" s="24"/>
    </row>
    <row r="147" spans="1:12" x14ac:dyDescent="0.4">
      <c r="A147" s="24"/>
      <c r="B147" s="24"/>
      <c r="C147" s="42"/>
      <c r="D147" s="43"/>
      <c r="E147" s="43"/>
      <c r="F147" s="43"/>
      <c r="G147" s="44"/>
      <c r="H147" s="45"/>
      <c r="I147" s="43"/>
      <c r="J147" s="46"/>
      <c r="K147" s="24"/>
      <c r="L147" s="24"/>
    </row>
    <row r="148" spans="1:12" x14ac:dyDescent="0.4">
      <c r="A148" s="24"/>
      <c r="B148" s="24"/>
      <c r="C148" s="42"/>
      <c r="D148" s="43"/>
      <c r="E148" s="43"/>
      <c r="F148" s="43"/>
      <c r="G148" s="44"/>
      <c r="H148" s="45"/>
      <c r="I148" s="43"/>
      <c r="J148" s="46"/>
      <c r="K148" s="24"/>
      <c r="L148" s="24"/>
    </row>
    <row r="149" spans="1:12" x14ac:dyDescent="0.4">
      <c r="A149" s="24"/>
      <c r="B149" s="24"/>
      <c r="C149" s="42"/>
      <c r="D149" s="43"/>
      <c r="E149" s="43"/>
      <c r="F149" s="43"/>
      <c r="G149" s="44"/>
      <c r="H149" s="45"/>
      <c r="I149" s="43"/>
      <c r="J149" s="46"/>
      <c r="K149" s="24"/>
      <c r="L149" s="24"/>
    </row>
    <row r="150" spans="1:12" x14ac:dyDescent="0.4">
      <c r="A150" s="24"/>
      <c r="B150" s="24"/>
      <c r="C150" s="42"/>
      <c r="D150" s="43"/>
      <c r="E150" s="43"/>
      <c r="F150" s="43"/>
      <c r="G150" s="44"/>
      <c r="H150" s="45"/>
      <c r="I150" s="43"/>
      <c r="J150" s="46"/>
      <c r="K150" s="24"/>
      <c r="L150" s="24"/>
    </row>
    <row r="151" spans="1:12" x14ac:dyDescent="0.4">
      <c r="A151" s="24"/>
      <c r="B151" s="24"/>
      <c r="C151" s="42"/>
      <c r="D151" s="43"/>
      <c r="E151" s="43"/>
      <c r="F151" s="43"/>
      <c r="G151" s="44"/>
      <c r="H151" s="45"/>
      <c r="I151" s="43"/>
      <c r="J151" s="46"/>
      <c r="K151" s="24"/>
      <c r="L151" s="24"/>
    </row>
    <row r="152" spans="1:12" x14ac:dyDescent="0.4">
      <c r="A152" s="24"/>
      <c r="B152" s="24"/>
      <c r="C152" s="42"/>
      <c r="D152" s="43"/>
      <c r="E152" s="43"/>
      <c r="F152" s="43"/>
      <c r="G152" s="44"/>
      <c r="H152" s="45"/>
      <c r="I152" s="43"/>
      <c r="J152" s="46"/>
      <c r="K152" s="24"/>
      <c r="L152" s="24"/>
    </row>
    <row r="153" spans="1:12" x14ac:dyDescent="0.4">
      <c r="A153" s="24"/>
      <c r="B153" s="24"/>
      <c r="C153" s="42"/>
      <c r="D153" s="43"/>
      <c r="E153" s="43"/>
      <c r="F153" s="43"/>
      <c r="G153" s="44"/>
      <c r="H153" s="45"/>
      <c r="I153" s="43"/>
      <c r="J153" s="46"/>
      <c r="K153" s="24"/>
      <c r="L153" s="24"/>
    </row>
    <row r="154" spans="1:12" x14ac:dyDescent="0.4">
      <c r="A154" s="24"/>
      <c r="B154" s="24"/>
      <c r="C154" s="42"/>
      <c r="D154" s="43"/>
      <c r="E154" s="43"/>
      <c r="F154" s="43"/>
      <c r="G154" s="44"/>
      <c r="H154" s="45"/>
      <c r="I154" s="43"/>
      <c r="J154" s="46"/>
      <c r="K154" s="24"/>
      <c r="L154" s="24"/>
    </row>
    <row r="155" spans="1:12" x14ac:dyDescent="0.4">
      <c r="A155" s="24"/>
      <c r="B155" s="24"/>
      <c r="C155" s="42"/>
      <c r="D155" s="43"/>
      <c r="E155" s="43"/>
      <c r="F155" s="43"/>
      <c r="G155" s="44"/>
      <c r="H155" s="45"/>
      <c r="I155" s="43"/>
      <c r="J155" s="46"/>
      <c r="K155" s="24"/>
      <c r="L155" s="24"/>
    </row>
    <row r="156" spans="1:12" x14ac:dyDescent="0.4">
      <c r="A156" s="24"/>
      <c r="B156" s="24"/>
      <c r="C156" s="42"/>
      <c r="D156" s="43"/>
      <c r="E156" s="43"/>
      <c r="F156" s="43"/>
      <c r="G156" s="44"/>
      <c r="H156" s="45"/>
      <c r="I156" s="43"/>
      <c r="J156" s="46"/>
      <c r="K156" s="24"/>
      <c r="L156" s="24"/>
    </row>
    <row r="157" spans="1:12" x14ac:dyDescent="0.4">
      <c r="A157" s="24"/>
      <c r="B157" s="24"/>
      <c r="C157" s="42"/>
      <c r="D157" s="43"/>
      <c r="E157" s="43"/>
      <c r="F157" s="43"/>
      <c r="G157" s="44"/>
      <c r="H157" s="45"/>
      <c r="I157" s="43"/>
      <c r="J157" s="46"/>
      <c r="K157" s="24"/>
      <c r="L157" s="24"/>
    </row>
    <row r="158" spans="1:12" x14ac:dyDescent="0.4">
      <c r="A158" s="24"/>
      <c r="B158" s="24"/>
      <c r="C158" s="42"/>
      <c r="D158" s="43"/>
      <c r="E158" s="43"/>
      <c r="F158" s="43"/>
      <c r="G158" s="44"/>
      <c r="H158" s="45"/>
      <c r="I158" s="43"/>
      <c r="J158" s="46"/>
      <c r="K158" s="24"/>
      <c r="L158" s="24"/>
    </row>
    <row r="159" spans="1:12" x14ac:dyDescent="0.4">
      <c r="A159" s="24"/>
      <c r="B159" s="24"/>
      <c r="C159" s="42"/>
      <c r="D159" s="43"/>
      <c r="E159" s="43"/>
      <c r="F159" s="43"/>
      <c r="G159" s="44"/>
      <c r="H159" s="45"/>
      <c r="I159" s="43"/>
      <c r="J159" s="46"/>
      <c r="K159" s="24"/>
      <c r="L159" s="24"/>
    </row>
    <row r="160" spans="1:12" x14ac:dyDescent="0.4">
      <c r="A160" s="24"/>
      <c r="B160" s="24"/>
      <c r="C160" s="42"/>
      <c r="D160" s="43"/>
      <c r="E160" s="43"/>
      <c r="F160" s="43"/>
      <c r="G160" s="44"/>
      <c r="H160" s="45"/>
      <c r="I160" s="43"/>
      <c r="J160" s="46"/>
      <c r="K160" s="24"/>
      <c r="L160" s="24"/>
    </row>
    <row r="161" spans="1:12" x14ac:dyDescent="0.4">
      <c r="A161" s="24"/>
      <c r="B161" s="24"/>
      <c r="C161" s="42"/>
      <c r="D161" s="43"/>
      <c r="E161" s="43"/>
      <c r="F161" s="43"/>
      <c r="G161" s="44"/>
      <c r="H161" s="45"/>
      <c r="I161" s="43"/>
      <c r="J161" s="46"/>
      <c r="K161" s="24"/>
      <c r="L161" s="24"/>
    </row>
    <row r="162" spans="1:12" x14ac:dyDescent="0.4">
      <c r="A162" s="24"/>
      <c r="B162" s="24"/>
      <c r="C162" s="42"/>
      <c r="D162" s="43"/>
      <c r="E162" s="43"/>
      <c r="F162" s="43"/>
      <c r="G162" s="44"/>
      <c r="H162" s="45"/>
      <c r="I162" s="43"/>
      <c r="J162" s="46"/>
      <c r="K162" s="24"/>
      <c r="L162" s="24"/>
    </row>
    <row r="163" spans="1:12" x14ac:dyDescent="0.4">
      <c r="A163" s="24"/>
      <c r="B163" s="24"/>
      <c r="C163" s="42"/>
      <c r="D163" s="43"/>
      <c r="E163" s="43"/>
      <c r="F163" s="43"/>
      <c r="G163" s="44"/>
      <c r="H163" s="45"/>
      <c r="I163" s="43"/>
      <c r="J163" s="46"/>
      <c r="K163" s="24"/>
      <c r="L163" s="24"/>
    </row>
    <row r="164" spans="1:12" x14ac:dyDescent="0.4">
      <c r="A164" s="24"/>
      <c r="B164" s="24"/>
      <c r="C164" s="42"/>
      <c r="D164" s="43"/>
      <c r="E164" s="43"/>
      <c r="F164" s="43"/>
      <c r="G164" s="44"/>
      <c r="H164" s="45"/>
      <c r="I164" s="43"/>
      <c r="J164" s="46"/>
      <c r="K164" s="24"/>
      <c r="L164" s="24"/>
    </row>
    <row r="165" spans="1:12" x14ac:dyDescent="0.4">
      <c r="A165" s="24"/>
      <c r="B165" s="24"/>
      <c r="C165" s="42"/>
      <c r="D165" s="43"/>
      <c r="E165" s="43"/>
      <c r="F165" s="43"/>
      <c r="G165" s="44"/>
      <c r="H165" s="45"/>
      <c r="I165" s="43"/>
      <c r="J165" s="46"/>
      <c r="K165" s="24"/>
      <c r="L165" s="24"/>
    </row>
    <row r="166" spans="1:12" x14ac:dyDescent="0.4">
      <c r="A166" s="24"/>
      <c r="B166" s="24"/>
      <c r="C166" s="42"/>
      <c r="D166" s="43"/>
      <c r="E166" s="43"/>
      <c r="F166" s="43"/>
      <c r="G166" s="44"/>
      <c r="H166" s="45"/>
      <c r="I166" s="43"/>
      <c r="J166" s="46"/>
      <c r="K166" s="24"/>
      <c r="L166" s="24"/>
    </row>
    <row r="167" spans="1:12" x14ac:dyDescent="0.4">
      <c r="A167" s="24"/>
      <c r="B167" s="24"/>
      <c r="C167" s="42"/>
      <c r="D167" s="43"/>
      <c r="E167" s="43"/>
      <c r="F167" s="43"/>
      <c r="G167" s="44"/>
      <c r="H167" s="45"/>
      <c r="I167" s="43"/>
      <c r="J167" s="46"/>
      <c r="K167" s="24"/>
      <c r="L167" s="24"/>
    </row>
    <row r="168" spans="1:12" x14ac:dyDescent="0.4">
      <c r="A168" s="24"/>
      <c r="B168" s="24"/>
      <c r="C168" s="42"/>
      <c r="D168" s="43"/>
      <c r="E168" s="43"/>
      <c r="F168" s="43"/>
      <c r="G168" s="44"/>
      <c r="H168" s="45"/>
      <c r="I168" s="43"/>
      <c r="J168" s="46"/>
      <c r="K168" s="24"/>
      <c r="L168" s="24"/>
    </row>
    <row r="169" spans="1:12" x14ac:dyDescent="0.4">
      <c r="A169" s="24"/>
      <c r="B169" s="24"/>
      <c r="C169" s="42"/>
      <c r="D169" s="43"/>
      <c r="E169" s="43"/>
      <c r="F169" s="43"/>
      <c r="G169" s="44"/>
      <c r="H169" s="45"/>
      <c r="I169" s="43"/>
      <c r="J169" s="46"/>
      <c r="K169" s="24"/>
      <c r="L169" s="24"/>
    </row>
    <row r="170" spans="1:12" x14ac:dyDescent="0.4">
      <c r="A170" s="24"/>
      <c r="B170" s="24"/>
      <c r="C170" s="42"/>
      <c r="D170" s="43"/>
      <c r="E170" s="43"/>
      <c r="F170" s="43"/>
      <c r="G170" s="44"/>
      <c r="H170" s="45"/>
      <c r="I170" s="43"/>
      <c r="J170" s="46"/>
      <c r="K170" s="24"/>
      <c r="L170" s="24"/>
    </row>
    <row r="171" spans="1:12" x14ac:dyDescent="0.4">
      <c r="A171" s="24"/>
      <c r="B171" s="24"/>
      <c r="C171" s="42"/>
      <c r="D171" s="43"/>
      <c r="E171" s="43"/>
      <c r="F171" s="43"/>
      <c r="G171" s="44"/>
      <c r="H171" s="45"/>
      <c r="I171" s="43"/>
      <c r="J171" s="46"/>
      <c r="K171" s="24"/>
      <c r="L171" s="24"/>
    </row>
    <row r="172" spans="1:12" x14ac:dyDescent="0.4">
      <c r="A172" s="24"/>
      <c r="B172" s="24"/>
      <c r="C172" s="42"/>
      <c r="D172" s="43"/>
      <c r="E172" s="43"/>
      <c r="F172" s="43"/>
      <c r="G172" s="44"/>
      <c r="H172" s="45"/>
      <c r="I172" s="43"/>
      <c r="J172" s="46"/>
      <c r="K172" s="24"/>
      <c r="L172" s="24"/>
    </row>
    <row r="173" spans="1:12" x14ac:dyDescent="0.4">
      <c r="A173" s="24"/>
      <c r="B173" s="24"/>
      <c r="C173" s="42"/>
      <c r="D173" s="43"/>
      <c r="E173" s="43"/>
      <c r="F173" s="43"/>
      <c r="G173" s="44"/>
      <c r="H173" s="45"/>
      <c r="I173" s="43"/>
      <c r="J173" s="46"/>
      <c r="K173" s="24"/>
      <c r="L173" s="24"/>
    </row>
    <row r="174" spans="1:12" x14ac:dyDescent="0.4">
      <c r="A174" s="24"/>
      <c r="B174" s="24"/>
      <c r="C174" s="42"/>
      <c r="D174" s="43"/>
      <c r="E174" s="43"/>
      <c r="F174" s="43"/>
      <c r="G174" s="44"/>
      <c r="H174" s="45"/>
      <c r="I174" s="43"/>
      <c r="J174" s="46"/>
      <c r="K174" s="24"/>
      <c r="L174" s="24"/>
    </row>
    <row r="175" spans="1:12" x14ac:dyDescent="0.4">
      <c r="A175" s="24"/>
      <c r="B175" s="24"/>
      <c r="C175" s="42"/>
      <c r="D175" s="43"/>
      <c r="E175" s="43"/>
      <c r="F175" s="43"/>
      <c r="G175" s="44"/>
      <c r="H175" s="45"/>
      <c r="I175" s="43"/>
      <c r="J175" s="46"/>
      <c r="K175" s="24"/>
      <c r="L175" s="24"/>
    </row>
    <row r="176" spans="1:12" x14ac:dyDescent="0.4">
      <c r="A176" s="24"/>
      <c r="B176" s="24"/>
      <c r="C176" s="42"/>
      <c r="D176" s="43"/>
      <c r="E176" s="43"/>
      <c r="F176" s="43"/>
      <c r="G176" s="44"/>
      <c r="H176" s="45"/>
      <c r="I176" s="43"/>
      <c r="J176" s="46"/>
      <c r="K176" s="24"/>
      <c r="L176" s="24"/>
    </row>
    <row r="177" spans="1:12" x14ac:dyDescent="0.4">
      <c r="A177" s="24"/>
      <c r="B177" s="24"/>
      <c r="C177" s="42"/>
      <c r="D177" s="43"/>
      <c r="E177" s="43"/>
      <c r="F177" s="43"/>
      <c r="G177" s="44"/>
      <c r="H177" s="45"/>
      <c r="I177" s="43"/>
      <c r="J177" s="46"/>
      <c r="K177" s="24"/>
      <c r="L177" s="24"/>
    </row>
    <row r="178" spans="1:12" x14ac:dyDescent="0.4">
      <c r="A178" s="24"/>
      <c r="B178" s="24"/>
      <c r="C178" s="42"/>
      <c r="D178" s="43"/>
      <c r="E178" s="43"/>
      <c r="F178" s="43"/>
      <c r="G178" s="44"/>
      <c r="H178" s="45"/>
      <c r="I178" s="43"/>
      <c r="J178" s="46"/>
      <c r="K178" s="24"/>
      <c r="L178" s="24"/>
    </row>
    <row r="179" spans="1:12" x14ac:dyDescent="0.4">
      <c r="A179" s="24"/>
      <c r="B179" s="24"/>
      <c r="C179" s="42"/>
      <c r="D179" s="43"/>
      <c r="E179" s="43"/>
      <c r="F179" s="43"/>
      <c r="G179" s="44"/>
      <c r="H179" s="45"/>
      <c r="I179" s="43"/>
      <c r="J179" s="46"/>
      <c r="K179" s="24"/>
      <c r="L179" s="24"/>
    </row>
    <row r="180" spans="1:12" x14ac:dyDescent="0.4">
      <c r="A180" s="24"/>
      <c r="B180" s="24"/>
      <c r="C180" s="42"/>
      <c r="D180" s="43"/>
      <c r="E180" s="43"/>
      <c r="F180" s="43"/>
      <c r="G180" s="44"/>
      <c r="H180" s="45"/>
      <c r="I180" s="43"/>
      <c r="J180" s="46"/>
      <c r="K180" s="24"/>
      <c r="L180" s="24"/>
    </row>
    <row r="181" spans="1:12" x14ac:dyDescent="0.4">
      <c r="A181" s="24"/>
      <c r="B181" s="24"/>
      <c r="C181" s="42"/>
      <c r="D181" s="43"/>
      <c r="E181" s="43"/>
      <c r="F181" s="43"/>
      <c r="G181" s="44"/>
      <c r="H181" s="45"/>
      <c r="I181" s="43"/>
      <c r="J181" s="46"/>
      <c r="K181" s="24"/>
      <c r="L181" s="24"/>
    </row>
    <row r="182" spans="1:12" x14ac:dyDescent="0.4">
      <c r="A182" s="24"/>
      <c r="B182" s="24"/>
      <c r="C182" s="42"/>
      <c r="D182" s="43"/>
      <c r="E182" s="43"/>
      <c r="F182" s="43"/>
      <c r="G182" s="44"/>
      <c r="H182" s="45"/>
      <c r="I182" s="43"/>
      <c r="J182" s="46"/>
      <c r="K182" s="24"/>
      <c r="L182" s="24"/>
    </row>
    <row r="183" spans="1:12" x14ac:dyDescent="0.4">
      <c r="A183" s="24"/>
      <c r="B183" s="24"/>
      <c r="C183" s="42"/>
      <c r="D183" s="43"/>
      <c r="E183" s="43"/>
      <c r="F183" s="43"/>
      <c r="G183" s="44"/>
      <c r="H183" s="45"/>
      <c r="I183" s="43"/>
      <c r="J183" s="46"/>
      <c r="K183" s="24"/>
      <c r="L183" s="24"/>
    </row>
    <row r="184" spans="1:12" x14ac:dyDescent="0.4">
      <c r="A184" s="24"/>
      <c r="B184" s="24"/>
      <c r="C184" s="42"/>
      <c r="D184" s="43"/>
      <c r="E184" s="43"/>
      <c r="F184" s="43"/>
      <c r="G184" s="44"/>
      <c r="H184" s="45"/>
      <c r="I184" s="43"/>
      <c r="J184" s="46"/>
      <c r="K184" s="24"/>
      <c r="L184" s="24"/>
    </row>
    <row r="185" spans="1:12" x14ac:dyDescent="0.4">
      <c r="A185" s="24"/>
      <c r="B185" s="24"/>
      <c r="C185" s="42"/>
      <c r="D185" s="43"/>
      <c r="E185" s="43"/>
      <c r="F185" s="43"/>
      <c r="G185" s="44"/>
      <c r="H185" s="45"/>
      <c r="I185" s="43"/>
      <c r="J185" s="46"/>
      <c r="K185" s="24"/>
      <c r="L185" s="24"/>
    </row>
    <row r="186" spans="1:12" x14ac:dyDescent="0.4">
      <c r="A186" s="24"/>
      <c r="B186" s="24"/>
      <c r="C186" s="42"/>
      <c r="D186" s="43"/>
      <c r="E186" s="43"/>
      <c r="F186" s="43"/>
      <c r="G186" s="44"/>
      <c r="H186" s="45"/>
      <c r="I186" s="43"/>
      <c r="J186" s="46"/>
      <c r="K186" s="24"/>
      <c r="L186" s="24"/>
    </row>
    <row r="187" spans="1:12" x14ac:dyDescent="0.4">
      <c r="A187" s="24"/>
      <c r="B187" s="24"/>
      <c r="C187" s="42"/>
      <c r="D187" s="43"/>
      <c r="E187" s="43"/>
      <c r="F187" s="43"/>
      <c r="G187" s="44"/>
      <c r="H187" s="45"/>
      <c r="I187" s="43"/>
      <c r="J187" s="46"/>
      <c r="K187" s="24"/>
      <c r="L187" s="24"/>
    </row>
    <row r="188" spans="1:12" x14ac:dyDescent="0.4">
      <c r="A188" s="24"/>
      <c r="B188" s="24"/>
      <c r="C188" s="42"/>
      <c r="D188" s="43"/>
      <c r="E188" s="43"/>
      <c r="F188" s="43"/>
      <c r="G188" s="44"/>
      <c r="H188" s="45"/>
      <c r="I188" s="43"/>
      <c r="J188" s="46"/>
      <c r="K188" s="24"/>
      <c r="L188" s="24"/>
    </row>
    <row r="189" spans="1:12" x14ac:dyDescent="0.4">
      <c r="A189" s="24"/>
      <c r="B189" s="24"/>
      <c r="C189" s="42"/>
      <c r="D189" s="43"/>
      <c r="E189" s="43"/>
      <c r="F189" s="43"/>
      <c r="G189" s="44"/>
      <c r="H189" s="45"/>
      <c r="I189" s="43"/>
      <c r="J189" s="46"/>
      <c r="K189" s="24"/>
      <c r="L189" s="24"/>
    </row>
    <row r="190" spans="1:12" x14ac:dyDescent="0.4">
      <c r="A190" s="24"/>
      <c r="B190" s="24"/>
      <c r="C190" s="42"/>
      <c r="D190" s="43"/>
      <c r="E190" s="43"/>
      <c r="F190" s="43"/>
      <c r="G190" s="44"/>
      <c r="H190" s="45"/>
      <c r="I190" s="43"/>
      <c r="J190" s="46"/>
      <c r="K190" s="24"/>
      <c r="L190" s="24"/>
    </row>
    <row r="191" spans="1:12" x14ac:dyDescent="0.4">
      <c r="A191" s="24"/>
      <c r="B191" s="24"/>
      <c r="C191" s="42"/>
      <c r="D191" s="43"/>
      <c r="E191" s="43"/>
      <c r="F191" s="43"/>
      <c r="G191" s="44"/>
      <c r="H191" s="45"/>
      <c r="I191" s="43"/>
      <c r="J191" s="46"/>
      <c r="K191" s="24"/>
      <c r="L191" s="24"/>
    </row>
    <row r="192" spans="1:12" x14ac:dyDescent="0.4">
      <c r="A192" s="24"/>
      <c r="B192" s="24"/>
      <c r="C192" s="42"/>
      <c r="D192" s="43"/>
      <c r="E192" s="43"/>
      <c r="F192" s="43"/>
      <c r="G192" s="44"/>
      <c r="H192" s="45"/>
      <c r="I192" s="43"/>
      <c r="J192" s="46"/>
      <c r="K192" s="24"/>
      <c r="L192" s="24"/>
    </row>
    <row r="193" spans="1:12" x14ac:dyDescent="0.4">
      <c r="A193" s="24"/>
      <c r="B193" s="24"/>
      <c r="C193" s="42"/>
      <c r="D193" s="43"/>
      <c r="E193" s="43"/>
      <c r="F193" s="43"/>
      <c r="G193" s="44"/>
      <c r="H193" s="45"/>
      <c r="I193" s="43"/>
      <c r="J193" s="46"/>
      <c r="K193" s="24"/>
      <c r="L193" s="24"/>
    </row>
    <row r="194" spans="1:12" x14ac:dyDescent="0.4">
      <c r="A194" s="24"/>
      <c r="B194" s="24"/>
      <c r="C194" s="42"/>
      <c r="D194" s="43"/>
      <c r="E194" s="43"/>
      <c r="F194" s="43"/>
      <c r="G194" s="44"/>
      <c r="H194" s="45"/>
      <c r="I194" s="43"/>
      <c r="J194" s="46"/>
      <c r="K194" s="24"/>
      <c r="L194" s="24"/>
    </row>
    <row r="195" spans="1:12" x14ac:dyDescent="0.4">
      <c r="A195" s="24"/>
      <c r="B195" s="24"/>
      <c r="C195" s="42"/>
      <c r="D195" s="43"/>
      <c r="E195" s="43"/>
      <c r="F195" s="43"/>
      <c r="G195" s="44"/>
      <c r="H195" s="45"/>
      <c r="I195" s="43"/>
      <c r="J195" s="46"/>
      <c r="K195" s="24"/>
      <c r="L195" s="24"/>
    </row>
    <row r="196" spans="1:12" x14ac:dyDescent="0.4">
      <c r="A196" s="24"/>
      <c r="B196" s="24"/>
      <c r="C196" s="42"/>
      <c r="D196" s="43"/>
      <c r="E196" s="43"/>
      <c r="F196" s="43"/>
      <c r="G196" s="44"/>
      <c r="H196" s="45"/>
      <c r="I196" s="43"/>
      <c r="J196" s="46"/>
      <c r="K196" s="24"/>
      <c r="L196" s="24"/>
    </row>
    <row r="197" spans="1:12" x14ac:dyDescent="0.4">
      <c r="A197" s="24"/>
      <c r="B197" s="24"/>
      <c r="C197" s="42"/>
      <c r="D197" s="43"/>
      <c r="E197" s="43"/>
      <c r="F197" s="43"/>
      <c r="G197" s="44"/>
      <c r="H197" s="45"/>
      <c r="I197" s="43"/>
      <c r="J197" s="46"/>
      <c r="K197" s="24"/>
      <c r="L197" s="24"/>
    </row>
    <row r="198" spans="1:12" x14ac:dyDescent="0.4">
      <c r="A198" s="24"/>
      <c r="B198" s="24"/>
      <c r="C198" s="42"/>
      <c r="D198" s="43"/>
      <c r="E198" s="43"/>
      <c r="F198" s="43"/>
      <c r="G198" s="44"/>
      <c r="H198" s="45"/>
      <c r="I198" s="43"/>
      <c r="J198" s="46"/>
      <c r="K198" s="24"/>
      <c r="L198" s="24"/>
    </row>
    <row r="199" spans="1:12" x14ac:dyDescent="0.4">
      <c r="A199" s="24"/>
      <c r="B199" s="24"/>
      <c r="C199" s="42"/>
      <c r="D199" s="43"/>
      <c r="E199" s="43"/>
      <c r="F199" s="43"/>
      <c r="G199" s="44"/>
      <c r="H199" s="45"/>
      <c r="I199" s="43"/>
      <c r="J199" s="46"/>
      <c r="K199" s="24"/>
      <c r="L199" s="24"/>
    </row>
    <row r="200" spans="1:12" x14ac:dyDescent="0.4">
      <c r="A200" s="24"/>
      <c r="B200" s="24"/>
      <c r="C200" s="42"/>
      <c r="D200" s="43"/>
      <c r="E200" s="43"/>
      <c r="F200" s="43"/>
      <c r="G200" s="44"/>
      <c r="H200" s="45"/>
      <c r="I200" s="43"/>
      <c r="J200" s="46"/>
      <c r="K200" s="24"/>
      <c r="L200" s="24"/>
    </row>
    <row r="201" spans="1:12" x14ac:dyDescent="0.4">
      <c r="A201" s="24"/>
      <c r="B201" s="24"/>
      <c r="C201" s="42"/>
      <c r="D201" s="43"/>
      <c r="E201" s="43"/>
      <c r="F201" s="43"/>
      <c r="G201" s="44"/>
      <c r="H201" s="45"/>
      <c r="I201" s="43"/>
      <c r="J201" s="46"/>
      <c r="K201" s="24"/>
      <c r="L201" s="24"/>
    </row>
    <row r="202" spans="1:12" x14ac:dyDescent="0.4">
      <c r="A202" s="24"/>
      <c r="B202" s="24"/>
      <c r="C202" s="42"/>
      <c r="D202" s="43"/>
      <c r="E202" s="43"/>
      <c r="F202" s="43"/>
      <c r="G202" s="44"/>
      <c r="H202" s="45"/>
      <c r="I202" s="43"/>
      <c r="J202" s="46"/>
      <c r="K202" s="24"/>
      <c r="L202" s="24"/>
    </row>
    <row r="203" spans="1:12" x14ac:dyDescent="0.4">
      <c r="A203" s="24"/>
      <c r="B203" s="24"/>
      <c r="C203" s="42"/>
      <c r="D203" s="43"/>
      <c r="E203" s="43"/>
      <c r="F203" s="43"/>
      <c r="G203" s="44"/>
      <c r="H203" s="45"/>
      <c r="I203" s="43"/>
      <c r="J203" s="46"/>
      <c r="K203" s="24"/>
      <c r="L203" s="24"/>
    </row>
    <row r="204" spans="1:12" x14ac:dyDescent="0.4">
      <c r="A204" s="24"/>
      <c r="B204" s="24"/>
      <c r="C204" s="42"/>
      <c r="D204" s="43"/>
      <c r="E204" s="43"/>
      <c r="F204" s="43"/>
      <c r="G204" s="44"/>
      <c r="H204" s="45"/>
      <c r="I204" s="43"/>
      <c r="J204" s="46"/>
      <c r="K204" s="24"/>
      <c r="L204" s="24"/>
    </row>
    <row r="205" spans="1:12" x14ac:dyDescent="0.4">
      <c r="A205" s="24"/>
      <c r="B205" s="24"/>
      <c r="C205" s="42"/>
      <c r="D205" s="43"/>
      <c r="E205" s="43"/>
      <c r="F205" s="43"/>
      <c r="G205" s="44"/>
      <c r="H205" s="45"/>
      <c r="I205" s="43"/>
      <c r="J205" s="46"/>
      <c r="K205" s="24"/>
      <c r="L205" s="24"/>
    </row>
    <row r="206" spans="1:12" x14ac:dyDescent="0.4">
      <c r="A206" s="24"/>
      <c r="B206" s="24"/>
      <c r="C206" s="42"/>
      <c r="D206" s="43"/>
      <c r="E206" s="43"/>
      <c r="F206" s="43"/>
      <c r="G206" s="44"/>
      <c r="H206" s="45"/>
      <c r="I206" s="43"/>
      <c r="J206" s="46"/>
      <c r="K206" s="24"/>
      <c r="L206" s="24"/>
    </row>
    <row r="207" spans="1:12" x14ac:dyDescent="0.4">
      <c r="A207" s="24"/>
      <c r="B207" s="24"/>
      <c r="C207" s="42"/>
      <c r="D207" s="43"/>
      <c r="E207" s="43"/>
      <c r="F207" s="43"/>
      <c r="G207" s="44"/>
      <c r="H207" s="45"/>
      <c r="I207" s="43"/>
      <c r="J207" s="46"/>
      <c r="K207" s="24"/>
      <c r="L207" s="24"/>
    </row>
    <row r="208" spans="1:12" x14ac:dyDescent="0.4">
      <c r="A208" s="24"/>
      <c r="B208" s="24"/>
      <c r="C208" s="42"/>
      <c r="D208" s="43"/>
      <c r="E208" s="43"/>
      <c r="F208" s="43"/>
      <c r="G208" s="44"/>
      <c r="H208" s="45"/>
      <c r="I208" s="43"/>
      <c r="J208" s="46"/>
      <c r="K208" s="24"/>
      <c r="L208" s="24"/>
    </row>
    <row r="209" spans="1:12" x14ac:dyDescent="0.4">
      <c r="A209" s="24"/>
      <c r="B209" s="24"/>
      <c r="C209" s="42"/>
      <c r="D209" s="43"/>
      <c r="E209" s="43"/>
      <c r="F209" s="43"/>
      <c r="G209" s="44"/>
      <c r="H209" s="45"/>
      <c r="I209" s="43"/>
      <c r="J209" s="46"/>
      <c r="K209" s="24"/>
      <c r="L209" s="24"/>
    </row>
    <row r="210" spans="1:12" x14ac:dyDescent="0.4">
      <c r="A210" s="24"/>
      <c r="B210" s="24"/>
      <c r="C210" s="42"/>
      <c r="D210" s="43"/>
      <c r="E210" s="43"/>
      <c r="F210" s="43"/>
      <c r="G210" s="44"/>
      <c r="H210" s="45"/>
      <c r="I210" s="43"/>
      <c r="J210" s="46"/>
      <c r="K210" s="24"/>
      <c r="L210" s="24"/>
    </row>
    <row r="211" spans="1:12" x14ac:dyDescent="0.4">
      <c r="A211" s="24"/>
      <c r="B211" s="24"/>
      <c r="C211" s="42"/>
      <c r="D211" s="43"/>
      <c r="E211" s="43"/>
      <c r="F211" s="43"/>
      <c r="G211" s="44"/>
      <c r="H211" s="45"/>
      <c r="I211" s="43"/>
      <c r="J211" s="46"/>
      <c r="K211" s="24"/>
      <c r="L211" s="24"/>
    </row>
    <row r="212" spans="1:12" x14ac:dyDescent="0.4">
      <c r="A212" s="24"/>
      <c r="B212" s="24"/>
      <c r="C212" s="42"/>
      <c r="D212" s="43"/>
      <c r="E212" s="43"/>
      <c r="F212" s="43"/>
      <c r="G212" s="44"/>
      <c r="H212" s="45"/>
      <c r="I212" s="43"/>
      <c r="J212" s="46"/>
      <c r="K212" s="24"/>
      <c r="L212" s="24"/>
    </row>
    <row r="213" spans="1:12" x14ac:dyDescent="0.4">
      <c r="A213" s="24"/>
      <c r="B213" s="24"/>
      <c r="C213" s="42"/>
      <c r="D213" s="43"/>
      <c r="E213" s="43"/>
      <c r="F213" s="43"/>
      <c r="G213" s="44"/>
      <c r="H213" s="45"/>
      <c r="I213" s="43"/>
      <c r="J213" s="46"/>
      <c r="K213" s="24"/>
      <c r="L213" s="24"/>
    </row>
    <row r="214" spans="1:12" x14ac:dyDescent="0.4">
      <c r="A214" s="24"/>
      <c r="B214" s="24"/>
      <c r="C214" s="42"/>
      <c r="D214" s="43"/>
      <c r="E214" s="43"/>
      <c r="F214" s="43"/>
      <c r="G214" s="44"/>
      <c r="H214" s="45"/>
      <c r="I214" s="43"/>
      <c r="J214" s="46"/>
      <c r="K214" s="24"/>
      <c r="L214" s="24"/>
    </row>
    <row r="215" spans="1:12" x14ac:dyDescent="0.4">
      <c r="A215" s="24"/>
      <c r="B215" s="24"/>
      <c r="C215" s="42"/>
      <c r="D215" s="43"/>
      <c r="E215" s="43"/>
      <c r="F215" s="43"/>
      <c r="G215" s="44"/>
      <c r="H215" s="45"/>
      <c r="I215" s="43"/>
      <c r="J215" s="46"/>
      <c r="K215" s="24"/>
      <c r="L215" s="24"/>
    </row>
    <row r="216" spans="1:12" x14ac:dyDescent="0.4">
      <c r="A216" s="24"/>
      <c r="B216" s="24"/>
      <c r="C216" s="42"/>
      <c r="D216" s="43"/>
      <c r="E216" s="43"/>
      <c r="F216" s="43"/>
      <c r="G216" s="44"/>
      <c r="H216" s="45"/>
      <c r="I216" s="43"/>
      <c r="J216" s="46"/>
      <c r="K216" s="24"/>
      <c r="L216" s="24"/>
    </row>
    <row r="217" spans="1:12" x14ac:dyDescent="0.4">
      <c r="A217" s="24"/>
      <c r="B217" s="24"/>
      <c r="C217" s="42"/>
      <c r="D217" s="43"/>
      <c r="E217" s="43"/>
      <c r="F217" s="43"/>
      <c r="G217" s="44"/>
      <c r="H217" s="45"/>
      <c r="I217" s="43"/>
      <c r="J217" s="46"/>
      <c r="K217" s="24"/>
      <c r="L217" s="24"/>
    </row>
    <row r="218" spans="1:12" x14ac:dyDescent="0.4">
      <c r="A218" s="24"/>
      <c r="B218" s="24"/>
      <c r="C218" s="42"/>
      <c r="D218" s="43"/>
      <c r="E218" s="43"/>
      <c r="F218" s="43"/>
      <c r="G218" s="44"/>
      <c r="H218" s="45"/>
      <c r="I218" s="43"/>
      <c r="J218" s="46"/>
      <c r="K218" s="24"/>
      <c r="L218" s="24"/>
    </row>
    <row r="219" spans="1:12" x14ac:dyDescent="0.4">
      <c r="A219" s="24"/>
      <c r="B219" s="24"/>
      <c r="C219" s="42"/>
      <c r="D219" s="43"/>
      <c r="E219" s="43"/>
      <c r="F219" s="43"/>
      <c r="G219" s="44"/>
      <c r="H219" s="45"/>
      <c r="I219" s="43"/>
      <c r="J219" s="46"/>
      <c r="K219" s="24"/>
      <c r="L219" s="24"/>
    </row>
    <row r="220" spans="1:12" x14ac:dyDescent="0.4">
      <c r="A220" s="24"/>
      <c r="B220" s="24"/>
      <c r="C220" s="42"/>
      <c r="D220" s="43"/>
      <c r="E220" s="43"/>
      <c r="F220" s="43"/>
      <c r="G220" s="44"/>
      <c r="H220" s="45"/>
      <c r="I220" s="43"/>
      <c r="J220" s="46"/>
      <c r="K220" s="24"/>
      <c r="L220" s="24"/>
    </row>
    <row r="221" spans="1:12" x14ac:dyDescent="0.4">
      <c r="A221" s="24"/>
      <c r="B221" s="24"/>
      <c r="C221" s="42"/>
      <c r="D221" s="43"/>
      <c r="E221" s="43"/>
      <c r="F221" s="43"/>
      <c r="G221" s="44"/>
      <c r="H221" s="45"/>
      <c r="I221" s="43"/>
      <c r="J221" s="46"/>
      <c r="K221" s="24"/>
      <c r="L221" s="24"/>
    </row>
    <row r="222" spans="1:12" x14ac:dyDescent="0.4">
      <c r="A222" s="24"/>
      <c r="B222" s="24"/>
      <c r="C222" s="42"/>
      <c r="D222" s="43"/>
      <c r="E222" s="43"/>
      <c r="F222" s="43"/>
      <c r="G222" s="44"/>
      <c r="H222" s="45"/>
      <c r="I222" s="43"/>
      <c r="J222" s="46"/>
      <c r="K222" s="24"/>
      <c r="L222" s="24"/>
    </row>
    <row r="223" spans="1:12" x14ac:dyDescent="0.4">
      <c r="A223" s="24"/>
      <c r="B223" s="24"/>
      <c r="C223" s="42"/>
      <c r="D223" s="43"/>
      <c r="E223" s="43"/>
      <c r="F223" s="43"/>
      <c r="G223" s="44"/>
      <c r="H223" s="45"/>
      <c r="I223" s="43"/>
      <c r="J223" s="46"/>
      <c r="K223" s="24"/>
      <c r="L223" s="24"/>
    </row>
    <row r="224" spans="1:12" x14ac:dyDescent="0.4">
      <c r="A224" s="24"/>
      <c r="B224" s="24"/>
      <c r="C224" s="42"/>
      <c r="D224" s="43"/>
      <c r="E224" s="43"/>
      <c r="F224" s="43"/>
      <c r="G224" s="44"/>
      <c r="H224" s="45"/>
      <c r="I224" s="43"/>
      <c r="J224" s="46"/>
      <c r="K224" s="24"/>
      <c r="L224" s="24"/>
    </row>
    <row r="225" spans="1:12" x14ac:dyDescent="0.4">
      <c r="A225" s="24"/>
      <c r="B225" s="24"/>
      <c r="C225" s="42"/>
      <c r="D225" s="43"/>
      <c r="E225" s="43"/>
      <c r="F225" s="43"/>
      <c r="G225" s="44"/>
      <c r="H225" s="45"/>
      <c r="I225" s="43"/>
      <c r="J225" s="46"/>
      <c r="K225" s="24"/>
      <c r="L225" s="24"/>
    </row>
    <row r="226" spans="1:12" x14ac:dyDescent="0.4">
      <c r="A226" s="24"/>
      <c r="B226" s="24"/>
      <c r="C226" s="42"/>
      <c r="D226" s="43"/>
      <c r="E226" s="43"/>
      <c r="F226" s="43"/>
      <c r="G226" s="44"/>
      <c r="H226" s="45"/>
      <c r="I226" s="43"/>
      <c r="J226" s="46"/>
      <c r="K226" s="24"/>
      <c r="L226" s="24"/>
    </row>
    <row r="227" spans="1:12" x14ac:dyDescent="0.4">
      <c r="A227" s="24"/>
      <c r="B227" s="24"/>
      <c r="C227" s="42"/>
      <c r="D227" s="43"/>
      <c r="E227" s="43"/>
      <c r="F227" s="43"/>
      <c r="G227" s="44"/>
      <c r="H227" s="45"/>
      <c r="I227" s="43"/>
      <c r="J227" s="46"/>
      <c r="K227" s="24"/>
      <c r="L227" s="24"/>
    </row>
    <row r="228" spans="1:12" x14ac:dyDescent="0.4">
      <c r="A228" s="24"/>
      <c r="B228" s="24"/>
      <c r="C228" s="42"/>
      <c r="D228" s="43"/>
      <c r="E228" s="43"/>
      <c r="F228" s="43"/>
      <c r="G228" s="44"/>
      <c r="H228" s="45"/>
      <c r="I228" s="43"/>
      <c r="J228" s="46"/>
      <c r="K228" s="24"/>
      <c r="L228" s="24"/>
    </row>
    <row r="229" spans="1:12" x14ac:dyDescent="0.4">
      <c r="A229" s="24"/>
      <c r="B229" s="24"/>
      <c r="C229" s="42"/>
      <c r="D229" s="43"/>
      <c r="E229" s="43"/>
      <c r="F229" s="43"/>
      <c r="G229" s="44"/>
      <c r="H229" s="45"/>
      <c r="I229" s="43"/>
      <c r="J229" s="46"/>
      <c r="K229" s="24"/>
      <c r="L229" s="24"/>
    </row>
    <row r="230" spans="1:12" x14ac:dyDescent="0.4">
      <c r="A230" s="24"/>
      <c r="B230" s="24"/>
      <c r="C230" s="42"/>
      <c r="D230" s="43"/>
      <c r="E230" s="43"/>
      <c r="F230" s="43"/>
      <c r="G230" s="44"/>
      <c r="H230" s="45"/>
      <c r="I230" s="43"/>
      <c r="J230" s="46"/>
      <c r="K230" s="24"/>
      <c r="L230" s="24"/>
    </row>
    <row r="231" spans="1:12" x14ac:dyDescent="0.4">
      <c r="A231" s="24"/>
      <c r="B231" s="24"/>
      <c r="C231" s="42"/>
      <c r="D231" s="43"/>
      <c r="E231" s="43"/>
      <c r="F231" s="43"/>
      <c r="G231" s="44"/>
      <c r="H231" s="45"/>
      <c r="I231" s="43"/>
      <c r="J231" s="46"/>
      <c r="K231" s="24"/>
      <c r="L231" s="24"/>
    </row>
    <row r="232" spans="1:12" x14ac:dyDescent="0.4">
      <c r="A232" s="24"/>
      <c r="B232" s="24"/>
      <c r="C232" s="42"/>
      <c r="D232" s="43"/>
      <c r="E232" s="43"/>
      <c r="F232" s="43"/>
      <c r="G232" s="44"/>
      <c r="H232" s="45"/>
      <c r="I232" s="43"/>
      <c r="J232" s="46"/>
      <c r="K232" s="24"/>
      <c r="L232" s="24"/>
    </row>
    <row r="233" spans="1:12" x14ac:dyDescent="0.4">
      <c r="A233" s="24"/>
      <c r="B233" s="24"/>
      <c r="C233" s="42"/>
      <c r="D233" s="43"/>
      <c r="E233" s="43"/>
      <c r="F233" s="43"/>
      <c r="G233" s="44"/>
      <c r="H233" s="45"/>
      <c r="I233" s="43"/>
      <c r="J233" s="46"/>
      <c r="K233" s="24"/>
      <c r="L233" s="24"/>
    </row>
    <row r="234" spans="1:12" x14ac:dyDescent="0.4">
      <c r="A234" s="24"/>
      <c r="B234" s="24"/>
      <c r="C234" s="42"/>
      <c r="D234" s="43"/>
      <c r="E234" s="43"/>
      <c r="F234" s="43"/>
      <c r="G234" s="44"/>
      <c r="H234" s="45"/>
      <c r="I234" s="43"/>
      <c r="J234" s="46"/>
      <c r="K234" s="24"/>
      <c r="L234" s="24"/>
    </row>
    <row r="235" spans="1:12" x14ac:dyDescent="0.4">
      <c r="A235" s="24"/>
      <c r="B235" s="24"/>
      <c r="C235" s="42"/>
      <c r="D235" s="43"/>
      <c r="E235" s="43"/>
      <c r="F235" s="43"/>
      <c r="G235" s="44"/>
      <c r="H235" s="45"/>
      <c r="I235" s="43"/>
      <c r="J235" s="46"/>
      <c r="K235" s="24"/>
      <c r="L235" s="24"/>
    </row>
  </sheetData>
  <mergeCells count="5">
    <mergeCell ref="G101:J101"/>
    <mergeCell ref="F99:K99"/>
    <mergeCell ref="C3:G3"/>
    <mergeCell ref="G36:K36"/>
    <mergeCell ref="A49:L49"/>
  </mergeCells>
  <phoneticPr fontId="17" type="noConversion"/>
  <printOptions horizontalCentered="1" verticalCentered="1"/>
  <pageMargins left="0.25" right="0.25" top="1.25" bottom="1.25" header="0.5" footer="0.5"/>
  <pageSetup scale="87" fitToHeight="3" orientation="portrait" horizontalDpi="300" verticalDpi="300" r:id="rId1"/>
  <headerFooter alignWithMargins="0"/>
  <rowBreaks count="1" manualBreakCount="1">
    <brk id="50"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30826" r:id="rId4" name="Check Box 106">
              <controlPr defaultSize="0" autoFill="0" autoLine="0" autoPict="0" altText="Impermeable Liner (Optional)">
                <anchor moveWithCells="1">
                  <from>
                    <xdr:col>3</xdr:col>
                    <xdr:colOff>0</xdr:colOff>
                    <xdr:row>81</xdr:row>
                    <xdr:rowOff>143933</xdr:rowOff>
                  </from>
                  <to>
                    <xdr:col>5</xdr:col>
                    <xdr:colOff>342900</xdr:colOff>
                    <xdr:row>83</xdr:row>
                    <xdr:rowOff>38100</xdr:rowOff>
                  </to>
                </anchor>
              </controlPr>
            </control>
          </mc:Choice>
        </mc:AlternateContent>
        <mc:AlternateContent xmlns:mc="http://schemas.openxmlformats.org/markup-compatibility/2006">
          <mc:Choice Requires="x14">
            <control shapeId="30824" r:id="rId5" name="Check Box 104">
              <controlPr defaultSize="0" autoFill="0" autoLine="0" autoPict="0">
                <anchor moveWithCells="1">
                  <from>
                    <xdr:col>3</xdr:col>
                    <xdr:colOff>0</xdr:colOff>
                    <xdr:row>73</xdr:row>
                    <xdr:rowOff>21167</xdr:rowOff>
                  </from>
                  <to>
                    <xdr:col>6</xdr:col>
                    <xdr:colOff>97367</xdr:colOff>
                    <xdr:row>75</xdr:row>
                    <xdr:rowOff>29633</xdr:rowOff>
                  </to>
                </anchor>
              </controlPr>
            </control>
          </mc:Choice>
        </mc:AlternateContent>
        <mc:AlternateContent xmlns:mc="http://schemas.openxmlformats.org/markup-compatibility/2006">
          <mc:Choice Requires="x14">
            <control shapeId="30825" r:id="rId6" name="Check Box 105">
              <controlPr defaultSize="0" autoFill="0" autoLine="0" autoPict="0">
                <anchor moveWithCells="1">
                  <from>
                    <xdr:col>3</xdr:col>
                    <xdr:colOff>0</xdr:colOff>
                    <xdr:row>75</xdr:row>
                    <xdr:rowOff>135467</xdr:rowOff>
                  </from>
                  <to>
                    <xdr:col>6</xdr:col>
                    <xdr:colOff>182033</xdr:colOff>
                    <xdr:row>77</xdr:row>
                    <xdr:rowOff>29633</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P235"/>
  <sheetViews>
    <sheetView topLeftCell="A74" zoomScale="120" zoomScaleNormal="120" workbookViewId="0">
      <selection activeCell="J97" sqref="J97"/>
    </sheetView>
  </sheetViews>
  <sheetFormatPr defaultColWidth="9.1171875" defaultRowHeight="12.7" x14ac:dyDescent="0.4"/>
  <cols>
    <col min="1" max="1" width="2.29296875" style="3" customWidth="1"/>
    <col min="2" max="2" width="10.41015625" style="3" hidden="1" customWidth="1"/>
    <col min="3" max="3" width="4.87890625" style="4" customWidth="1"/>
    <col min="4" max="5" width="9.1171875" style="5"/>
    <col min="6" max="6" width="10" style="5" bestFit="1" customWidth="1"/>
    <col min="7" max="7" width="10.1171875" style="2" bestFit="1" customWidth="1"/>
    <col min="8" max="8" width="9.29296875" style="1" bestFit="1" customWidth="1"/>
    <col min="9" max="9" width="12.41015625" style="5" customWidth="1"/>
    <col min="10" max="10" width="9" style="6" customWidth="1"/>
    <col min="11" max="11" width="9.1171875" style="3"/>
    <col min="12" max="12" width="2.29296875" style="3" customWidth="1"/>
    <col min="13" max="16384" width="9.1171875" style="24"/>
  </cols>
  <sheetData>
    <row r="1" spans="1:16" ht="48" customHeight="1" x14ac:dyDescent="0.55000000000000004">
      <c r="A1" s="47"/>
      <c r="B1" s="47"/>
      <c r="C1" s="48"/>
      <c r="D1" s="49"/>
      <c r="E1" s="49"/>
      <c r="F1" s="49"/>
      <c r="G1" s="50"/>
      <c r="H1" s="51"/>
      <c r="I1" s="49"/>
      <c r="J1" s="52"/>
      <c r="K1" s="53"/>
      <c r="L1" s="283" t="s">
        <v>162</v>
      </c>
      <c r="M1" s="22"/>
      <c r="N1" s="23"/>
      <c r="O1" s="23"/>
      <c r="P1" s="23"/>
    </row>
    <row r="2" spans="1:16" ht="17.25" customHeight="1" x14ac:dyDescent="0.5">
      <c r="A2" s="184"/>
      <c r="B2" s="184"/>
      <c r="C2" s="185" t="s">
        <v>74</v>
      </c>
      <c r="D2" s="183"/>
      <c r="E2" s="183"/>
      <c r="F2" s="183"/>
      <c r="G2" s="186"/>
      <c r="H2" s="187"/>
      <c r="I2" s="183"/>
      <c r="J2" s="188"/>
      <c r="K2" s="189"/>
      <c r="L2" s="190"/>
      <c r="M2" s="23"/>
      <c r="N2" s="23"/>
      <c r="O2" s="23"/>
      <c r="P2" s="23"/>
    </row>
    <row r="3" spans="1:16" ht="12" customHeight="1" x14ac:dyDescent="0.4">
      <c r="A3" s="184"/>
      <c r="B3" s="184"/>
      <c r="C3" s="372" t="s">
        <v>84</v>
      </c>
      <c r="D3" s="373"/>
      <c r="E3" s="373"/>
      <c r="F3" s="373"/>
      <c r="G3" s="374"/>
      <c r="H3" s="187"/>
      <c r="I3" s="183"/>
      <c r="J3" s="188"/>
      <c r="K3" s="189"/>
      <c r="L3" s="190"/>
      <c r="M3" s="23"/>
      <c r="N3" s="23"/>
      <c r="O3" s="23"/>
      <c r="P3" s="23"/>
    </row>
    <row r="4" spans="1:16" ht="12" customHeight="1" x14ac:dyDescent="0.4">
      <c r="A4" s="184"/>
      <c r="B4" s="184"/>
      <c r="C4" s="183" t="s">
        <v>27</v>
      </c>
      <c r="D4" s="183"/>
      <c r="E4" s="183"/>
      <c r="F4" s="183"/>
      <c r="G4" s="186"/>
      <c r="H4" s="187"/>
      <c r="I4" s="183"/>
      <c r="J4" s="188"/>
      <c r="K4" s="189"/>
      <c r="L4" s="190"/>
      <c r="M4" s="23"/>
      <c r="N4" s="23"/>
      <c r="O4" s="23"/>
      <c r="P4" s="23"/>
    </row>
    <row r="5" spans="1:16" ht="12" customHeight="1" x14ac:dyDescent="0.4">
      <c r="A5" s="184"/>
      <c r="B5" s="184"/>
      <c r="C5" s="191" t="s">
        <v>28</v>
      </c>
      <c r="D5" s="183"/>
      <c r="E5" s="183"/>
      <c r="F5" s="183"/>
      <c r="G5" s="293">
        <f>SUM('Project Startup Sheet'!H16)</f>
        <v>0</v>
      </c>
      <c r="H5" s="187"/>
      <c r="I5" s="183"/>
      <c r="J5" s="188"/>
      <c r="K5" s="189"/>
      <c r="L5" s="190"/>
      <c r="M5" s="23"/>
      <c r="N5" s="23"/>
      <c r="O5" s="23"/>
      <c r="P5" s="23"/>
    </row>
    <row r="6" spans="1:16" ht="12" customHeight="1" x14ac:dyDescent="0.4">
      <c r="A6" s="184"/>
      <c r="B6" s="184"/>
      <c r="C6" s="191" t="s">
        <v>29</v>
      </c>
      <c r="D6" s="183"/>
      <c r="E6" s="183"/>
      <c r="F6" s="183"/>
      <c r="G6" s="293">
        <f>SUM('Project Startup Sheet'!H17)</f>
        <v>0</v>
      </c>
      <c r="H6" s="187"/>
      <c r="I6" s="183"/>
      <c r="J6" s="188"/>
      <c r="K6" s="189"/>
      <c r="L6" s="190"/>
      <c r="M6" s="23"/>
      <c r="N6" s="23"/>
      <c r="O6" s="23"/>
      <c r="P6" s="23"/>
    </row>
    <row r="7" spans="1:16" ht="12" customHeight="1" x14ac:dyDescent="0.4">
      <c r="A7" s="184"/>
      <c r="B7" s="184"/>
      <c r="C7" s="191" t="s">
        <v>24</v>
      </c>
      <c r="D7" s="189"/>
      <c r="E7" s="183"/>
      <c r="F7" s="183"/>
      <c r="G7" s="293">
        <f>SUM('Project Startup Sheet'!H18)</f>
        <v>0</v>
      </c>
      <c r="H7" s="193" t="s">
        <v>26</v>
      </c>
      <c r="I7" s="183"/>
      <c r="J7" s="188"/>
      <c r="K7" s="189"/>
      <c r="L7" s="190"/>
      <c r="M7" s="23"/>
      <c r="N7" s="23"/>
      <c r="O7" s="23"/>
      <c r="P7" s="23"/>
    </row>
    <row r="8" spans="1:16" ht="12" customHeight="1" x14ac:dyDescent="0.4">
      <c r="A8" s="184"/>
      <c r="B8" s="184"/>
      <c r="C8" s="191" t="s">
        <v>25</v>
      </c>
      <c r="D8" s="183"/>
      <c r="E8" s="183"/>
      <c r="F8" s="183"/>
      <c r="G8" s="293">
        <f>SUM('Project Startup Sheet'!H19)</f>
        <v>0</v>
      </c>
      <c r="H8" s="193" t="s">
        <v>26</v>
      </c>
      <c r="I8" s="183"/>
      <c r="J8" s="188"/>
      <c r="K8" s="189"/>
      <c r="L8" s="190"/>
      <c r="M8" s="23"/>
      <c r="N8" s="23"/>
      <c r="O8" s="23"/>
      <c r="P8" s="23"/>
    </row>
    <row r="9" spans="1:16" ht="12" customHeight="1" x14ac:dyDescent="0.4">
      <c r="A9" s="184"/>
      <c r="B9" s="184"/>
      <c r="C9" s="191" t="s">
        <v>31</v>
      </c>
      <c r="D9" s="183"/>
      <c r="E9" s="183"/>
      <c r="F9" s="183"/>
      <c r="G9" s="192">
        <f>SUM('Project Startup Sheet'!H20)</f>
        <v>0</v>
      </c>
      <c r="H9" s="193" t="s">
        <v>32</v>
      </c>
      <c r="I9" s="183"/>
      <c r="J9" s="188"/>
      <c r="K9" s="189"/>
      <c r="L9" s="190"/>
      <c r="M9" s="23"/>
      <c r="N9" s="23"/>
      <c r="O9" s="23"/>
      <c r="P9" s="23"/>
    </row>
    <row r="10" spans="1:16" ht="12" customHeight="1" x14ac:dyDescent="0.4">
      <c r="A10" s="184"/>
      <c r="B10" s="184"/>
      <c r="C10" s="191" t="s">
        <v>139</v>
      </c>
      <c r="D10" s="183"/>
      <c r="E10" s="183"/>
      <c r="F10" s="183"/>
      <c r="G10" s="192">
        <f>SUM('Project Startup Sheet'!H25)</f>
        <v>0</v>
      </c>
      <c r="H10" s="193" t="s">
        <v>33</v>
      </c>
      <c r="I10" s="183"/>
      <c r="J10" s="188"/>
      <c r="K10" s="189"/>
      <c r="L10" s="190"/>
      <c r="M10" s="23"/>
      <c r="N10" s="23"/>
      <c r="O10" s="23"/>
      <c r="P10" s="23"/>
    </row>
    <row r="11" spans="1:16" ht="12" customHeight="1" x14ac:dyDescent="0.4">
      <c r="A11" s="184"/>
      <c r="B11" s="184"/>
      <c r="C11" s="191" t="s">
        <v>138</v>
      </c>
      <c r="D11" s="183"/>
      <c r="E11" s="183"/>
      <c r="F11" s="183"/>
      <c r="G11" s="192">
        <f>SUM('Project Startup Sheet'!H23)</f>
        <v>0</v>
      </c>
      <c r="H11" s="191" t="s">
        <v>40</v>
      </c>
      <c r="I11" s="183"/>
      <c r="J11" s="188"/>
      <c r="K11" s="189"/>
      <c r="L11" s="190"/>
      <c r="M11" s="23"/>
      <c r="N11" s="23"/>
      <c r="O11" s="23"/>
      <c r="P11" s="23"/>
    </row>
    <row r="12" spans="1:16" ht="12" customHeight="1" x14ac:dyDescent="0.4">
      <c r="A12" s="184"/>
      <c r="B12" s="184"/>
      <c r="C12" s="191" t="s">
        <v>9</v>
      </c>
      <c r="D12" s="183"/>
      <c r="E12" s="183"/>
      <c r="F12" s="183"/>
      <c r="G12" s="192">
        <f>SUM('Project Startup Sheet'!H26)</f>
        <v>0</v>
      </c>
      <c r="H12" s="191" t="s">
        <v>41</v>
      </c>
      <c r="I12" s="183"/>
      <c r="J12" s="188"/>
      <c r="K12" s="189"/>
      <c r="L12" s="190"/>
      <c r="M12" s="23"/>
      <c r="N12" s="23"/>
      <c r="O12" s="23"/>
      <c r="P12" s="23"/>
    </row>
    <row r="13" spans="1:16" ht="12" customHeight="1" x14ac:dyDescent="0.4">
      <c r="A13" s="184"/>
      <c r="B13" s="184"/>
      <c r="C13" s="191" t="s">
        <v>50</v>
      </c>
      <c r="D13" s="183"/>
      <c r="E13" s="183"/>
      <c r="F13" s="183"/>
      <c r="G13" s="192">
        <f>SUM('Project Startup Sheet'!H15)</f>
        <v>0</v>
      </c>
      <c r="H13" s="191" t="s">
        <v>51</v>
      </c>
      <c r="I13" s="183"/>
      <c r="J13" s="188"/>
      <c r="K13" s="189"/>
      <c r="L13" s="190"/>
      <c r="M13" s="23"/>
      <c r="N13" s="23"/>
      <c r="O13" s="23"/>
      <c r="P13" s="23"/>
    </row>
    <row r="14" spans="1:16" ht="12" customHeight="1" x14ac:dyDescent="0.4">
      <c r="A14" s="184"/>
      <c r="B14" s="184"/>
      <c r="C14" s="191" t="s">
        <v>71</v>
      </c>
      <c r="D14" s="183"/>
      <c r="E14" s="183"/>
      <c r="F14" s="183"/>
      <c r="G14" s="192">
        <f>'Project Startup Sheet'!H25</f>
        <v>0</v>
      </c>
      <c r="H14" s="191" t="s">
        <v>51</v>
      </c>
      <c r="I14" s="183"/>
      <c r="J14" s="188"/>
      <c r="K14" s="189"/>
      <c r="L14" s="190"/>
      <c r="M14" s="23"/>
      <c r="N14" s="23"/>
      <c r="O14" s="23"/>
      <c r="P14" s="23"/>
    </row>
    <row r="15" spans="1:16" ht="12" customHeight="1" x14ac:dyDescent="0.4">
      <c r="A15" s="184"/>
      <c r="B15" s="184"/>
      <c r="C15" s="191" t="s">
        <v>53</v>
      </c>
      <c r="D15" s="183"/>
      <c r="E15" s="183"/>
      <c r="F15" s="183"/>
      <c r="G15" s="186">
        <f>SUM((G5*G7)+(G6*G8))</f>
        <v>0</v>
      </c>
      <c r="H15" s="193" t="s">
        <v>26</v>
      </c>
      <c r="I15" s="183"/>
      <c r="J15" s="188"/>
      <c r="K15" s="189"/>
      <c r="L15" s="190"/>
      <c r="M15" s="23"/>
      <c r="N15" s="23"/>
      <c r="O15" s="23"/>
      <c r="P15" s="23"/>
    </row>
    <row r="16" spans="1:16" ht="12" customHeight="1" x14ac:dyDescent="0.4">
      <c r="A16" s="184"/>
      <c r="B16" s="184"/>
      <c r="C16" s="191" t="s">
        <v>140</v>
      </c>
      <c r="D16" s="183"/>
      <c r="E16" s="183"/>
      <c r="F16" s="183"/>
      <c r="G16" s="194" t="e">
        <f>F37</f>
        <v>#DIV/0!</v>
      </c>
      <c r="H16" s="193" t="s">
        <v>23</v>
      </c>
      <c r="I16" s="183"/>
      <c r="J16" s="188"/>
      <c r="K16" s="189"/>
      <c r="L16" s="190"/>
      <c r="M16" s="23"/>
      <c r="N16" s="23"/>
      <c r="O16" s="23"/>
      <c r="P16" s="23"/>
    </row>
    <row r="17" spans="1:16" ht="6.75" customHeight="1" thickBot="1" x14ac:dyDescent="0.45">
      <c r="A17" s="184"/>
      <c r="B17" s="184"/>
      <c r="C17" s="191"/>
      <c r="D17" s="183"/>
      <c r="E17" s="183"/>
      <c r="F17" s="183"/>
      <c r="G17" s="195"/>
      <c r="H17" s="187"/>
      <c r="I17" s="183"/>
      <c r="J17" s="188"/>
      <c r="K17" s="189"/>
      <c r="L17" s="190"/>
      <c r="M17" s="23"/>
      <c r="N17" s="23"/>
      <c r="O17" s="23"/>
      <c r="P17" s="23"/>
    </row>
    <row r="18" spans="1:16" ht="12" customHeight="1" thickBot="1" x14ac:dyDescent="0.45">
      <c r="A18" s="184"/>
      <c r="B18" s="184"/>
      <c r="C18" s="196" t="s">
        <v>76</v>
      </c>
      <c r="D18" s="197"/>
      <c r="E18" s="198"/>
      <c r="F18" s="197"/>
      <c r="G18" s="197"/>
      <c r="H18" s="198"/>
      <c r="I18" s="199"/>
      <c r="J18" s="200"/>
      <c r="K18" s="201"/>
      <c r="L18" s="190"/>
      <c r="M18" s="23"/>
      <c r="N18" s="23"/>
      <c r="O18" s="23"/>
      <c r="P18" s="23"/>
    </row>
    <row r="19" spans="1:16" ht="12" customHeight="1" x14ac:dyDescent="0.4">
      <c r="A19" s="184"/>
      <c r="B19" s="184"/>
      <c r="C19" s="202" t="s">
        <v>54</v>
      </c>
      <c r="D19" s="189"/>
      <c r="E19" s="191"/>
      <c r="F19" s="189"/>
      <c r="G19" s="189"/>
      <c r="H19" s="191"/>
      <c r="I19" s="183"/>
      <c r="J19" s="188"/>
      <c r="K19" s="190"/>
      <c r="L19" s="190"/>
      <c r="M19" s="23"/>
      <c r="N19" s="23"/>
      <c r="O19" s="23"/>
      <c r="P19" s="23"/>
    </row>
    <row r="20" spans="1:16" ht="12" customHeight="1" x14ac:dyDescent="0.4">
      <c r="A20" s="184"/>
      <c r="B20" s="184"/>
      <c r="C20" s="203" t="s">
        <v>50</v>
      </c>
      <c r="D20" s="183"/>
      <c r="E20" s="183"/>
      <c r="F20" s="204">
        <f>G13</f>
        <v>0</v>
      </c>
      <c r="G20" s="191" t="s">
        <v>66</v>
      </c>
      <c r="H20" s="191"/>
      <c r="I20" s="189"/>
      <c r="J20" s="189"/>
      <c r="K20" s="190"/>
      <c r="L20" s="190"/>
      <c r="M20" s="23"/>
      <c r="N20" s="23"/>
      <c r="O20" s="23"/>
      <c r="P20" s="23"/>
    </row>
    <row r="21" spans="1:16" ht="12" customHeight="1" x14ac:dyDescent="0.4">
      <c r="A21" s="184"/>
      <c r="B21" s="184"/>
      <c r="C21" s="202" t="s">
        <v>5</v>
      </c>
      <c r="D21" s="183"/>
      <c r="E21" s="183"/>
      <c r="F21" s="205">
        <v>1</v>
      </c>
      <c r="G21" s="191" t="s">
        <v>42</v>
      </c>
      <c r="H21" s="191"/>
      <c r="I21" s="189"/>
      <c r="J21" s="189"/>
      <c r="K21" s="190"/>
      <c r="L21" s="190"/>
      <c r="M21" s="23"/>
      <c r="N21" s="23"/>
      <c r="O21" s="23"/>
      <c r="P21" s="23"/>
    </row>
    <row r="22" spans="1:16" ht="12" customHeight="1" x14ac:dyDescent="0.4">
      <c r="A22" s="184"/>
      <c r="B22" s="184"/>
      <c r="C22" s="203" t="s">
        <v>6</v>
      </c>
      <c r="D22" s="183"/>
      <c r="E22" s="183"/>
      <c r="F22" s="205">
        <f>G15*43560</f>
        <v>0</v>
      </c>
      <c r="G22" s="191" t="s">
        <v>52</v>
      </c>
      <c r="H22" s="191"/>
      <c r="I22" s="189"/>
      <c r="J22" s="189"/>
      <c r="K22" s="190"/>
      <c r="L22" s="190"/>
      <c r="M22" s="23"/>
      <c r="N22" s="23"/>
      <c r="O22" s="23"/>
      <c r="P22" s="23"/>
    </row>
    <row r="23" spans="1:16" ht="12" customHeight="1" x14ac:dyDescent="0.4">
      <c r="A23" s="184"/>
      <c r="B23" s="184"/>
      <c r="C23" s="203" t="s">
        <v>7</v>
      </c>
      <c r="D23" s="183"/>
      <c r="E23" s="183"/>
      <c r="F23" s="206">
        <f>SUM('Project Startup Sheet'!K24:L24)</f>
        <v>0</v>
      </c>
      <c r="G23" s="191" t="s">
        <v>85</v>
      </c>
      <c r="H23" s="191"/>
      <c r="I23" s="189"/>
      <c r="J23" s="189"/>
      <c r="K23" s="190"/>
      <c r="L23" s="190"/>
      <c r="M23" s="23"/>
      <c r="N23" s="23"/>
      <c r="O23" s="23"/>
      <c r="P23" s="23"/>
    </row>
    <row r="24" spans="1:16" ht="12" customHeight="1" x14ac:dyDescent="0.4">
      <c r="A24" s="184"/>
      <c r="B24" s="184"/>
      <c r="C24" s="203" t="s">
        <v>8</v>
      </c>
      <c r="D24" s="183"/>
      <c r="E24" s="183"/>
      <c r="F24" s="205">
        <f>G11</f>
        <v>0</v>
      </c>
      <c r="G24" s="191" t="s">
        <v>43</v>
      </c>
      <c r="H24" s="191"/>
      <c r="I24" s="189"/>
      <c r="J24" s="189"/>
      <c r="K24" s="190"/>
      <c r="L24" s="190"/>
      <c r="M24" s="23"/>
      <c r="N24" s="23"/>
      <c r="O24" s="23"/>
      <c r="P24" s="23"/>
    </row>
    <row r="25" spans="1:16" ht="12" customHeight="1" x14ac:dyDescent="0.4">
      <c r="A25" s="184"/>
      <c r="B25" s="184"/>
      <c r="C25" s="203" t="s">
        <v>9</v>
      </c>
      <c r="D25" s="183"/>
      <c r="E25" s="183"/>
      <c r="F25" s="205">
        <f>G12/12</f>
        <v>0</v>
      </c>
      <c r="G25" s="191" t="s">
        <v>44</v>
      </c>
      <c r="H25" s="191"/>
      <c r="I25" s="189"/>
      <c r="J25" s="189"/>
      <c r="K25" s="190"/>
      <c r="L25" s="190"/>
      <c r="M25" s="23"/>
      <c r="N25" s="23"/>
      <c r="O25" s="23"/>
      <c r="P25" s="23"/>
    </row>
    <row r="26" spans="1:16" ht="12" customHeight="1" x14ac:dyDescent="0.4">
      <c r="A26" s="184"/>
      <c r="B26" s="184"/>
      <c r="C26" s="203" t="s">
        <v>10</v>
      </c>
      <c r="D26" s="183"/>
      <c r="E26" s="183"/>
      <c r="F26" s="207">
        <f>SUM(G9/24)</f>
        <v>0</v>
      </c>
      <c r="G26" s="191" t="s">
        <v>45</v>
      </c>
      <c r="H26" s="191"/>
      <c r="I26" s="189"/>
      <c r="J26" s="189"/>
      <c r="K26" s="190"/>
      <c r="L26" s="190"/>
      <c r="M26" s="23"/>
      <c r="N26" s="23"/>
      <c r="O26" s="23"/>
      <c r="P26" s="23"/>
    </row>
    <row r="27" spans="1:16" ht="12" customHeight="1" x14ac:dyDescent="0.4">
      <c r="A27" s="184"/>
      <c r="B27" s="184"/>
      <c r="C27" s="203" t="s">
        <v>70</v>
      </c>
      <c r="D27" s="183"/>
      <c r="E27" s="183"/>
      <c r="F27" s="207">
        <f>'Project Startup Sheet'!H32</f>
        <v>0</v>
      </c>
      <c r="G27" s="191" t="s">
        <v>44</v>
      </c>
      <c r="H27" s="191"/>
      <c r="I27" s="189"/>
      <c r="J27" s="189"/>
      <c r="K27" s="190"/>
      <c r="L27" s="190"/>
      <c r="M27" s="23"/>
      <c r="N27" s="23"/>
      <c r="O27" s="23"/>
      <c r="P27" s="23"/>
    </row>
    <row r="28" spans="1:16" ht="12" customHeight="1" x14ac:dyDescent="0.4">
      <c r="A28" s="184"/>
      <c r="B28" s="184"/>
      <c r="C28" s="203" t="s">
        <v>75</v>
      </c>
      <c r="D28" s="183"/>
      <c r="E28" s="183"/>
      <c r="F28" s="207" t="e">
        <f>'Project Startup Sheet'!H31</f>
        <v>#DIV/0!</v>
      </c>
      <c r="G28" s="191" t="s">
        <v>33</v>
      </c>
      <c r="H28" s="191"/>
      <c r="I28" s="189"/>
      <c r="J28" s="189"/>
      <c r="K28" s="190"/>
      <c r="L28" s="190"/>
      <c r="M28" s="23"/>
      <c r="N28" s="23"/>
      <c r="O28" s="23"/>
      <c r="P28" s="23"/>
    </row>
    <row r="29" spans="1:16" ht="12" customHeight="1" thickBot="1" x14ac:dyDescent="0.45">
      <c r="A29" s="184"/>
      <c r="B29" s="184"/>
      <c r="C29" s="208"/>
      <c r="D29" s="209"/>
      <c r="E29" s="209"/>
      <c r="F29" s="64" t="e">
        <f>SUM(F37)/F27</f>
        <v>#DIV/0!</v>
      </c>
      <c r="G29" s="211"/>
      <c r="H29" s="211"/>
      <c r="I29" s="210"/>
      <c r="J29" s="210"/>
      <c r="K29" s="212"/>
      <c r="L29" s="190"/>
      <c r="M29" s="23"/>
      <c r="N29" s="23"/>
      <c r="O29" s="23"/>
      <c r="P29" s="23"/>
    </row>
    <row r="30" spans="1:16" ht="12" hidden="1" customHeight="1" x14ac:dyDescent="0.4">
      <c r="A30" s="184"/>
      <c r="B30" s="184"/>
      <c r="C30" s="183" t="s">
        <v>11</v>
      </c>
      <c r="D30" s="183"/>
      <c r="E30" s="183"/>
      <c r="F30" s="189"/>
      <c r="G30" s="191"/>
      <c r="H30" s="191"/>
      <c r="I30" s="189"/>
      <c r="J30" s="189"/>
      <c r="K30" s="189"/>
      <c r="L30" s="190"/>
      <c r="M30" s="23"/>
      <c r="N30" s="23"/>
      <c r="O30" s="23"/>
      <c r="P30" s="23"/>
    </row>
    <row r="31" spans="1:16" ht="12" customHeight="1" thickBot="1" x14ac:dyDescent="0.45">
      <c r="A31" s="184"/>
      <c r="B31" s="184"/>
      <c r="C31" s="191"/>
      <c r="D31" s="183"/>
      <c r="E31" s="183"/>
      <c r="F31" s="189"/>
      <c r="G31" s="191"/>
      <c r="H31" s="191"/>
      <c r="I31" s="189"/>
      <c r="J31" s="189"/>
      <c r="K31" s="189"/>
      <c r="L31" s="190"/>
      <c r="M31" s="23"/>
      <c r="N31" s="23"/>
      <c r="O31" s="23"/>
      <c r="P31" s="23"/>
    </row>
    <row r="32" spans="1:16" ht="12" customHeight="1" thickBot="1" x14ac:dyDescent="0.45">
      <c r="A32" s="184"/>
      <c r="B32" s="184"/>
      <c r="C32" s="213" t="s">
        <v>12</v>
      </c>
      <c r="D32" s="214"/>
      <c r="E32" s="214"/>
      <c r="F32" s="215">
        <f>SUM(F20*F21/12)*F22</f>
        <v>0</v>
      </c>
      <c r="G32" s="216" t="s">
        <v>78</v>
      </c>
      <c r="H32" s="216"/>
      <c r="I32" s="217"/>
      <c r="J32" s="217"/>
      <c r="K32" s="218"/>
      <c r="L32" s="190"/>
      <c r="M32" s="23"/>
      <c r="N32" s="23"/>
      <c r="O32" s="23"/>
      <c r="P32" s="23"/>
    </row>
    <row r="33" spans="1:16" ht="12" customHeight="1" x14ac:dyDescent="0.4">
      <c r="A33" s="184"/>
      <c r="B33" s="184"/>
      <c r="C33" s="202" t="s">
        <v>13</v>
      </c>
      <c r="D33" s="183"/>
      <c r="E33" s="183"/>
      <c r="F33" s="189">
        <f>F24</f>
        <v>0</v>
      </c>
      <c r="G33" s="191" t="s">
        <v>79</v>
      </c>
      <c r="H33" s="191"/>
      <c r="I33" s="189"/>
      <c r="J33" s="189"/>
      <c r="K33" s="190"/>
      <c r="L33" s="190"/>
      <c r="M33" s="23"/>
      <c r="N33" s="23"/>
      <c r="O33" s="23"/>
      <c r="P33" s="23"/>
    </row>
    <row r="34" spans="1:16" ht="12" customHeight="1" x14ac:dyDescent="0.4">
      <c r="A34" s="184"/>
      <c r="B34" s="184"/>
      <c r="C34" s="202" t="s">
        <v>14</v>
      </c>
      <c r="D34" s="183"/>
      <c r="E34" s="183"/>
      <c r="F34" s="219">
        <f>SUM(F23*24)/12</f>
        <v>0</v>
      </c>
      <c r="G34" s="191" t="s">
        <v>77</v>
      </c>
      <c r="H34" s="191"/>
      <c r="I34" s="189"/>
      <c r="J34" s="189"/>
      <c r="K34" s="190"/>
      <c r="L34" s="190"/>
      <c r="M34" s="23"/>
      <c r="N34" s="23"/>
      <c r="O34" s="23"/>
      <c r="P34" s="23"/>
    </row>
    <row r="35" spans="1:16" ht="12" customHeight="1" thickBot="1" x14ac:dyDescent="0.45">
      <c r="A35" s="184"/>
      <c r="B35" s="184"/>
      <c r="C35" s="202" t="s">
        <v>15</v>
      </c>
      <c r="D35" s="183"/>
      <c r="E35" s="183"/>
      <c r="F35" s="189">
        <f>F25</f>
        <v>0</v>
      </c>
      <c r="G35" s="220" t="s">
        <v>67</v>
      </c>
      <c r="H35" s="221"/>
      <c r="I35" s="221"/>
      <c r="J35" s="221"/>
      <c r="K35" s="190"/>
      <c r="L35" s="190"/>
    </row>
    <row r="36" spans="1:16" ht="12" customHeight="1" thickBot="1" x14ac:dyDescent="0.45">
      <c r="A36" s="184"/>
      <c r="B36" s="184"/>
      <c r="C36" s="222" t="s">
        <v>16</v>
      </c>
      <c r="D36" s="223"/>
      <c r="E36" s="223"/>
      <c r="F36" s="224">
        <f>F26</f>
        <v>0</v>
      </c>
      <c r="G36" s="375" t="s">
        <v>83</v>
      </c>
      <c r="H36" s="376"/>
      <c r="I36" s="376"/>
      <c r="J36" s="376"/>
      <c r="K36" s="377"/>
      <c r="L36" s="190"/>
    </row>
    <row r="37" spans="1:16" ht="12" customHeight="1" thickBot="1" x14ac:dyDescent="0.45">
      <c r="A37" s="184"/>
      <c r="B37" s="184"/>
      <c r="C37" s="213" t="s">
        <v>17</v>
      </c>
      <c r="D37" s="214"/>
      <c r="E37" s="214"/>
      <c r="F37" s="253" t="e">
        <f>IF(F38&lt;14,14,F38)</f>
        <v>#DIV/0!</v>
      </c>
      <c r="G37" s="225" t="s">
        <v>68</v>
      </c>
      <c r="H37" s="214"/>
      <c r="I37" s="226"/>
      <c r="J37" s="226"/>
      <c r="K37" s="218"/>
      <c r="L37" s="190"/>
    </row>
    <row r="38" spans="1:16" ht="7.5" customHeight="1" thickBot="1" x14ac:dyDescent="0.45">
      <c r="A38" s="184"/>
      <c r="B38" s="184"/>
      <c r="C38" s="183"/>
      <c r="D38" s="183"/>
      <c r="E38" s="183"/>
      <c r="F38" s="65" t="e">
        <f>SUM(F32/(0.4*F33+F25+F34*F26))</f>
        <v>#DIV/0!</v>
      </c>
      <c r="G38" s="227"/>
      <c r="H38" s="183"/>
      <c r="I38" s="188"/>
      <c r="J38" s="188"/>
      <c r="K38" s="189"/>
      <c r="L38" s="190"/>
    </row>
    <row r="39" spans="1:16" ht="12" customHeight="1" thickBot="1" x14ac:dyDescent="0.45">
      <c r="A39" s="184"/>
      <c r="B39" s="184"/>
      <c r="C39" s="213" t="s">
        <v>141</v>
      </c>
      <c r="D39" s="214"/>
      <c r="E39" s="214"/>
      <c r="F39" s="215"/>
      <c r="G39" s="216"/>
      <c r="H39" s="216"/>
      <c r="I39" s="217"/>
      <c r="J39" s="217"/>
      <c r="K39" s="218"/>
      <c r="L39" s="190"/>
    </row>
    <row r="40" spans="1:16" ht="12" customHeight="1" x14ac:dyDescent="0.4">
      <c r="A40" s="184"/>
      <c r="B40" s="184"/>
      <c r="C40" s="228" t="s">
        <v>142</v>
      </c>
      <c r="D40" s="165"/>
      <c r="E40" s="165"/>
      <c r="F40" s="229">
        <f>F27</f>
        <v>0</v>
      </c>
      <c r="G40" s="230" t="s">
        <v>18</v>
      </c>
      <c r="H40" s="230" t="e">
        <f>+TRUNC(F38/F27)</f>
        <v>#DIV/0!</v>
      </c>
      <c r="I40" s="231"/>
      <c r="J40" s="231"/>
      <c r="K40" s="232"/>
      <c r="L40" s="190"/>
    </row>
    <row r="41" spans="1:16" ht="12" customHeight="1" x14ac:dyDescent="0.4">
      <c r="A41" s="184"/>
      <c r="B41" s="184"/>
      <c r="C41" s="233" t="s">
        <v>143</v>
      </c>
      <c r="D41" s="234"/>
      <c r="E41" s="234"/>
      <c r="F41" s="235" t="e">
        <f>F28</f>
        <v>#DIV/0!</v>
      </c>
      <c r="G41" s="236" t="s">
        <v>18</v>
      </c>
      <c r="H41" s="236"/>
      <c r="I41" s="237"/>
      <c r="J41" s="237"/>
      <c r="K41" s="238"/>
      <c r="L41" s="190"/>
    </row>
    <row r="42" spans="1:16" ht="12" customHeight="1" x14ac:dyDescent="0.4">
      <c r="A42" s="184"/>
      <c r="B42" s="184"/>
      <c r="C42" s="233" t="s">
        <v>144</v>
      </c>
      <c r="D42" s="234"/>
      <c r="E42" s="234"/>
      <c r="F42" s="251" t="e">
        <f>SUM(F40*F41)</f>
        <v>#DIV/0!</v>
      </c>
      <c r="G42" s="236" t="s">
        <v>145</v>
      </c>
      <c r="H42" s="236"/>
      <c r="I42" s="237"/>
      <c r="J42" s="237"/>
      <c r="K42" s="238"/>
      <c r="L42" s="190"/>
      <c r="N42" s="23"/>
    </row>
    <row r="43" spans="1:16" ht="12" customHeight="1" thickBot="1" x14ac:dyDescent="0.45">
      <c r="A43" s="184"/>
      <c r="B43" s="184"/>
      <c r="C43" s="239" t="s">
        <v>72</v>
      </c>
      <c r="D43" s="240"/>
      <c r="E43" s="240"/>
      <c r="F43" s="252" t="e">
        <f>ROUNDUP(H45/H46,0)</f>
        <v>#DIV/0!</v>
      </c>
      <c r="G43" s="241"/>
      <c r="H43" s="241"/>
      <c r="I43" s="242"/>
      <c r="J43" s="242"/>
      <c r="K43" s="212"/>
      <c r="L43" s="190"/>
    </row>
    <row r="44" spans="1:16" ht="12" customHeight="1" x14ac:dyDescent="0.4">
      <c r="A44" s="184"/>
      <c r="B44" s="184"/>
      <c r="C44" s="183" t="s">
        <v>19</v>
      </c>
      <c r="D44" s="183"/>
      <c r="E44" s="183"/>
      <c r="F44" s="243" t="e">
        <f>SUM(F42/F22)</f>
        <v>#DIV/0!</v>
      </c>
      <c r="G44" s="191"/>
      <c r="H44" s="191"/>
      <c r="I44" s="189"/>
      <c r="J44" s="189"/>
      <c r="K44" s="189"/>
      <c r="L44" s="190"/>
    </row>
    <row r="45" spans="1:16" ht="12" customHeight="1" x14ac:dyDescent="0.4">
      <c r="A45" s="184"/>
      <c r="B45" s="184"/>
      <c r="C45" s="183" t="s">
        <v>20</v>
      </c>
      <c r="D45" s="183"/>
      <c r="E45" s="183"/>
      <c r="F45" s="244" t="e">
        <f>SUM(H45*60)*7.48</f>
        <v>#DIV/0!</v>
      </c>
      <c r="G45" s="191" t="s">
        <v>21</v>
      </c>
      <c r="H45" s="245" t="e">
        <f>SUM((F23/12)*F42/3600)</f>
        <v>#DIV/0!</v>
      </c>
      <c r="I45" s="191" t="s">
        <v>22</v>
      </c>
      <c r="J45" s="189"/>
      <c r="K45" s="189"/>
      <c r="L45" s="190"/>
    </row>
    <row r="46" spans="1:16" ht="12" customHeight="1" x14ac:dyDescent="0.4">
      <c r="A46" s="184"/>
      <c r="B46" s="184"/>
      <c r="C46" s="183" t="s">
        <v>73</v>
      </c>
      <c r="D46" s="183"/>
      <c r="E46" s="183"/>
      <c r="F46" s="244">
        <f>SUM(H46*60)*7.48</f>
        <v>0</v>
      </c>
      <c r="G46" s="191" t="s">
        <v>21</v>
      </c>
      <c r="H46" s="246">
        <f>(0.6)*(0.25*3.14*(G14/12)^2)*(2*32.2*((((G14/12)*12)-(G14/2))/12))^0.5</f>
        <v>0</v>
      </c>
      <c r="I46" s="191" t="s">
        <v>22</v>
      </c>
      <c r="J46" s="189"/>
      <c r="K46" s="189"/>
      <c r="L46" s="190"/>
    </row>
    <row r="47" spans="1:16" ht="12" customHeight="1" x14ac:dyDescent="0.4">
      <c r="A47" s="184"/>
      <c r="B47" s="184"/>
      <c r="C47" s="189"/>
      <c r="D47" s="189"/>
      <c r="E47" s="189"/>
      <c r="F47" s="189"/>
      <c r="G47" s="189"/>
      <c r="H47" s="191"/>
      <c r="I47" s="189"/>
      <c r="J47" s="189"/>
      <c r="K47" s="189"/>
      <c r="L47" s="190"/>
    </row>
    <row r="48" spans="1:16" ht="27" customHeight="1" x14ac:dyDescent="0.4">
      <c r="A48" s="184"/>
      <c r="B48" s="184"/>
      <c r="C48" s="188"/>
      <c r="D48" s="183"/>
      <c r="E48" s="183"/>
      <c r="F48" s="183"/>
      <c r="G48" s="183"/>
      <c r="H48" s="183"/>
      <c r="I48" s="186"/>
      <c r="J48" s="187"/>
      <c r="K48" s="189"/>
      <c r="L48" s="190"/>
    </row>
    <row r="49" spans="1:15" x14ac:dyDescent="0.4">
      <c r="A49" s="378" t="s">
        <v>134</v>
      </c>
      <c r="B49" s="379"/>
      <c r="C49" s="379"/>
      <c r="D49" s="379"/>
      <c r="E49" s="379"/>
      <c r="F49" s="379"/>
      <c r="G49" s="379"/>
      <c r="H49" s="379"/>
      <c r="I49" s="379"/>
      <c r="J49" s="379"/>
      <c r="K49" s="379"/>
      <c r="L49" s="380"/>
      <c r="O49" s="23"/>
    </row>
    <row r="50" spans="1:15" ht="13" thickBot="1" x14ac:dyDescent="0.45">
      <c r="A50" s="247"/>
      <c r="B50" s="210"/>
      <c r="C50" s="210"/>
      <c r="D50" s="209"/>
      <c r="E50" s="209"/>
      <c r="F50" s="209"/>
      <c r="G50" s="248"/>
      <c r="H50" s="249"/>
      <c r="I50" s="209"/>
      <c r="J50" s="250"/>
      <c r="K50" s="210"/>
      <c r="L50" s="212"/>
      <c r="M50" s="23"/>
      <c r="N50" s="23"/>
      <c r="O50" s="23"/>
    </row>
    <row r="51" spans="1:15" ht="15.35" x14ac:dyDescent="0.5">
      <c r="A51" s="20"/>
      <c r="B51" s="21"/>
      <c r="C51" s="10" t="s">
        <v>173</v>
      </c>
      <c r="D51" s="11"/>
      <c r="E51" s="11"/>
      <c r="F51" s="11"/>
      <c r="G51" s="11"/>
      <c r="H51" s="11"/>
      <c r="I51" s="11"/>
      <c r="J51" s="11"/>
      <c r="K51" s="11"/>
      <c r="L51" s="12"/>
      <c r="M51" s="9"/>
      <c r="N51" s="9"/>
      <c r="O51" s="9"/>
    </row>
    <row r="52" spans="1:15" x14ac:dyDescent="0.4">
      <c r="A52" s="54"/>
      <c r="B52" s="55"/>
      <c r="C52" s="7" t="s">
        <v>59</v>
      </c>
      <c r="D52" s="8"/>
      <c r="E52" s="8"/>
      <c r="F52" s="8"/>
      <c r="G52" s="8"/>
      <c r="H52" s="8"/>
      <c r="I52" s="8"/>
      <c r="J52" s="8"/>
      <c r="K52" s="8"/>
      <c r="L52" s="284" t="s">
        <v>161</v>
      </c>
      <c r="M52" s="27"/>
      <c r="N52" s="27"/>
      <c r="O52" s="27"/>
    </row>
    <row r="53" spans="1:15" x14ac:dyDescent="0.4">
      <c r="A53" s="66"/>
      <c r="B53" s="67"/>
      <c r="C53" s="102"/>
      <c r="D53" s="103" t="s">
        <v>0</v>
      </c>
      <c r="E53" s="103"/>
      <c r="F53" s="103"/>
      <c r="G53" s="104"/>
      <c r="H53" s="103" t="s">
        <v>36</v>
      </c>
      <c r="I53" s="103" t="s">
        <v>1</v>
      </c>
      <c r="J53" s="105" t="s">
        <v>38</v>
      </c>
      <c r="K53" s="106" t="s">
        <v>39</v>
      </c>
      <c r="L53" s="73"/>
      <c r="M53" s="9"/>
      <c r="N53" s="9"/>
      <c r="O53" s="9"/>
    </row>
    <row r="54" spans="1:15" hidden="1" x14ac:dyDescent="0.4">
      <c r="A54" s="66"/>
      <c r="B54" s="67"/>
      <c r="C54" s="74">
        <v>1</v>
      </c>
      <c r="D54" s="70" t="s">
        <v>81</v>
      </c>
      <c r="E54" s="68"/>
      <c r="F54" s="68"/>
      <c r="G54" s="68"/>
      <c r="H54" s="75" t="e">
        <f>#REF!</f>
        <v>#REF!</v>
      </c>
      <c r="I54" s="76" t="s">
        <v>4</v>
      </c>
      <c r="J54" s="77"/>
      <c r="K54" s="78"/>
      <c r="L54" s="79"/>
      <c r="M54" s="28"/>
      <c r="N54" s="9"/>
      <c r="O54" s="9"/>
    </row>
    <row r="55" spans="1:15" hidden="1" x14ac:dyDescent="0.4">
      <c r="A55" s="66"/>
      <c r="B55" s="67"/>
      <c r="C55" s="74">
        <v>2</v>
      </c>
      <c r="D55" s="70" t="s">
        <v>82</v>
      </c>
      <c r="E55" s="68"/>
      <c r="F55" s="68"/>
      <c r="G55" s="68"/>
      <c r="H55" s="75" t="e">
        <f>(H54/0.95)</f>
        <v>#REF!</v>
      </c>
      <c r="I55" s="76" t="s">
        <v>4</v>
      </c>
      <c r="J55" s="77"/>
      <c r="K55" s="78"/>
      <c r="L55" s="79"/>
      <c r="M55" s="28"/>
      <c r="N55" s="9"/>
      <c r="O55" s="9"/>
    </row>
    <row r="56" spans="1:15" hidden="1" x14ac:dyDescent="0.4">
      <c r="A56" s="66"/>
      <c r="B56" s="67"/>
      <c r="C56" s="74"/>
      <c r="D56" s="70"/>
      <c r="E56" s="68"/>
      <c r="F56" s="68"/>
      <c r="G56" s="68"/>
      <c r="H56" s="75" t="e">
        <f>+TRUNC((#REF!*((26.97*16.06)/144)*#REF!)+0.99)</f>
        <v>#REF!</v>
      </c>
      <c r="I56" s="76"/>
      <c r="J56" s="77"/>
      <c r="K56" s="78"/>
      <c r="L56" s="79"/>
      <c r="M56" s="28"/>
      <c r="N56" s="9"/>
      <c r="O56" s="9"/>
    </row>
    <row r="57" spans="1:15" x14ac:dyDescent="0.4">
      <c r="A57" s="66"/>
      <c r="B57" s="67"/>
      <c r="C57" s="107"/>
      <c r="D57" s="108"/>
      <c r="E57" s="109"/>
      <c r="F57" s="109"/>
      <c r="G57" s="109"/>
      <c r="H57" s="110"/>
      <c r="I57" s="111"/>
      <c r="J57" s="112"/>
      <c r="K57" s="113"/>
      <c r="L57" s="80"/>
      <c r="M57" s="39"/>
      <c r="N57" s="39"/>
      <c r="O57" s="39"/>
    </row>
    <row r="58" spans="1:15" x14ac:dyDescent="0.4">
      <c r="A58" s="66"/>
      <c r="B58" s="67"/>
      <c r="C58" s="107">
        <v>1</v>
      </c>
      <c r="D58" s="108" t="s">
        <v>60</v>
      </c>
      <c r="E58" s="109"/>
      <c r="F58" s="109"/>
      <c r="G58" s="109"/>
      <c r="H58" s="110" t="e">
        <f>F41</f>
        <v>#DIV/0!</v>
      </c>
      <c r="I58" s="111" t="s">
        <v>18</v>
      </c>
      <c r="J58" s="281">
        <v>4</v>
      </c>
      <c r="K58" s="119" t="e">
        <f>H58*J58</f>
        <v>#DIV/0!</v>
      </c>
      <c r="L58" s="81"/>
      <c r="M58" s="39"/>
      <c r="N58" s="39"/>
      <c r="O58" s="39"/>
    </row>
    <row r="59" spans="1:15" x14ac:dyDescent="0.4">
      <c r="A59" s="66"/>
      <c r="B59" s="67"/>
      <c r="C59" s="107"/>
      <c r="D59" s="278" t="s">
        <v>146</v>
      </c>
      <c r="E59" s="109"/>
      <c r="F59" s="109"/>
      <c r="G59" s="109"/>
      <c r="H59" s="117"/>
      <c r="I59" s="111"/>
      <c r="J59" s="118"/>
      <c r="K59" s="115"/>
      <c r="L59" s="81"/>
      <c r="M59" s="39"/>
      <c r="N59" s="39"/>
      <c r="O59" s="39"/>
    </row>
    <row r="60" spans="1:15" x14ac:dyDescent="0.4">
      <c r="A60" s="66"/>
      <c r="B60" s="67"/>
      <c r="C60" s="107">
        <v>2</v>
      </c>
      <c r="D60" s="108" t="s">
        <v>147</v>
      </c>
      <c r="E60" s="109"/>
      <c r="F60" s="109"/>
      <c r="G60" s="109"/>
      <c r="H60" s="110" t="e">
        <f>F42</f>
        <v>#DIV/0!</v>
      </c>
      <c r="I60" s="111" t="s">
        <v>23</v>
      </c>
      <c r="J60" s="138"/>
      <c r="K60" s="119"/>
      <c r="L60" s="81"/>
      <c r="M60" s="39"/>
      <c r="N60" s="39"/>
      <c r="O60" s="39"/>
    </row>
    <row r="61" spans="1:15" x14ac:dyDescent="0.4">
      <c r="A61" s="66"/>
      <c r="B61" s="67"/>
      <c r="C61" s="107"/>
      <c r="D61" s="278" t="s">
        <v>56</v>
      </c>
      <c r="E61" s="109"/>
      <c r="F61" s="109"/>
      <c r="G61" s="109"/>
      <c r="H61" s="117"/>
      <c r="I61" s="111"/>
      <c r="J61" s="114"/>
      <c r="K61" s="115"/>
      <c r="L61" s="81"/>
      <c r="M61" s="39"/>
      <c r="N61" s="39"/>
      <c r="O61" s="39"/>
    </row>
    <row r="62" spans="1:15" x14ac:dyDescent="0.4">
      <c r="A62" s="66"/>
      <c r="B62" s="67"/>
      <c r="C62" s="107">
        <v>3</v>
      </c>
      <c r="D62" s="108" t="s">
        <v>148</v>
      </c>
      <c r="E62" s="109"/>
      <c r="F62" s="109"/>
      <c r="G62" s="109"/>
      <c r="H62" s="117">
        <f>'DA 2'!F24-0.5</f>
        <v>-0.5</v>
      </c>
      <c r="I62" s="111" t="s">
        <v>33</v>
      </c>
      <c r="J62" s="138"/>
      <c r="K62" s="119"/>
      <c r="L62" s="81"/>
      <c r="M62" s="39"/>
      <c r="N62" s="39"/>
      <c r="O62" s="39"/>
    </row>
    <row r="63" spans="1:15" x14ac:dyDescent="0.4">
      <c r="A63" s="66"/>
      <c r="B63" s="67"/>
      <c r="C63" s="107"/>
      <c r="D63" s="278" t="s">
        <v>57</v>
      </c>
      <c r="E63" s="109"/>
      <c r="F63" s="109"/>
      <c r="G63" s="109"/>
      <c r="H63" s="117"/>
      <c r="I63" s="111"/>
      <c r="J63" s="114"/>
      <c r="K63" s="115"/>
      <c r="L63" s="81"/>
      <c r="M63" s="39"/>
      <c r="N63" s="39"/>
      <c r="O63" s="39"/>
    </row>
    <row r="64" spans="1:15" x14ac:dyDescent="0.4">
      <c r="A64" s="66"/>
      <c r="B64" s="67"/>
      <c r="C64" s="107">
        <v>4</v>
      </c>
      <c r="D64" s="108" t="s">
        <v>149</v>
      </c>
      <c r="E64" s="109"/>
      <c r="F64" s="109"/>
      <c r="G64" s="109"/>
      <c r="H64" s="338" t="e">
        <f>(((H60*H62)/27)*1.35)</f>
        <v>#DIV/0!</v>
      </c>
      <c r="I64" s="111" t="s">
        <v>35</v>
      </c>
      <c r="J64" s="339">
        <v>30</v>
      </c>
      <c r="K64" s="119" t="e">
        <f>H64*J64</f>
        <v>#DIV/0!</v>
      </c>
      <c r="L64" s="82"/>
      <c r="M64" s="39"/>
      <c r="N64" s="39"/>
      <c r="O64" s="39"/>
    </row>
    <row r="65" spans="1:15" x14ac:dyDescent="0.4">
      <c r="A65" s="66"/>
      <c r="B65" s="67"/>
      <c r="C65" s="107"/>
      <c r="D65" s="278" t="s">
        <v>150</v>
      </c>
      <c r="E65" s="109"/>
      <c r="F65" s="109"/>
      <c r="G65" s="109"/>
      <c r="H65" s="117"/>
      <c r="I65" s="111"/>
      <c r="J65" s="120"/>
      <c r="K65" s="113"/>
      <c r="L65" s="80"/>
      <c r="M65" s="39"/>
      <c r="N65" s="39"/>
      <c r="O65" s="39"/>
    </row>
    <row r="66" spans="1:15" x14ac:dyDescent="0.4">
      <c r="A66" s="83"/>
      <c r="B66" s="84"/>
      <c r="C66" s="107">
        <v>5</v>
      </c>
      <c r="D66" s="108" t="s">
        <v>62</v>
      </c>
      <c r="E66" s="108"/>
      <c r="F66" s="108"/>
      <c r="G66" s="108"/>
      <c r="H66" s="121" t="e">
        <f>(H60*0.25)/27</f>
        <v>#DIV/0!</v>
      </c>
      <c r="I66" s="122" t="s">
        <v>35</v>
      </c>
      <c r="J66" s="281">
        <v>25</v>
      </c>
      <c r="K66" s="113" t="e">
        <f>H66*J66</f>
        <v>#DIV/0!</v>
      </c>
      <c r="L66" s="80"/>
      <c r="M66" s="29"/>
      <c r="N66" s="29"/>
      <c r="O66" s="29"/>
    </row>
    <row r="67" spans="1:15" x14ac:dyDescent="0.4">
      <c r="A67" s="85"/>
      <c r="B67" s="86"/>
      <c r="C67" s="123"/>
      <c r="D67" s="278" t="s">
        <v>86</v>
      </c>
      <c r="E67" s="124"/>
      <c r="F67" s="124"/>
      <c r="G67" s="124"/>
      <c r="H67" s="125"/>
      <c r="I67" s="126"/>
      <c r="J67" s="127"/>
      <c r="K67" s="128"/>
      <c r="L67" s="87"/>
      <c r="M67" s="30"/>
      <c r="N67" s="30"/>
      <c r="O67" s="30"/>
    </row>
    <row r="68" spans="1:15" x14ac:dyDescent="0.4">
      <c r="A68" s="66"/>
      <c r="B68" s="67"/>
      <c r="C68" s="107">
        <v>6</v>
      </c>
      <c r="D68" s="108" t="s">
        <v>46</v>
      </c>
      <c r="E68" s="109"/>
      <c r="F68" s="109"/>
      <c r="G68" s="109"/>
      <c r="H68" s="117" t="e">
        <f>+TRUNC(SUM(2+(G14/12))*F41*1.1)/9</f>
        <v>#DIV/0!</v>
      </c>
      <c r="I68" s="111" t="s">
        <v>34</v>
      </c>
      <c r="J68" s="282">
        <v>0.85</v>
      </c>
      <c r="K68" s="113" t="e">
        <f>J68*H68</f>
        <v>#DIV/0!</v>
      </c>
      <c r="L68" s="80"/>
      <c r="M68" s="39"/>
      <c r="N68" s="39"/>
      <c r="O68" s="39"/>
    </row>
    <row r="69" spans="1:15" x14ac:dyDescent="0.4">
      <c r="A69" s="66"/>
      <c r="B69" s="67"/>
      <c r="C69" s="107"/>
      <c r="D69" s="278" t="s">
        <v>87</v>
      </c>
      <c r="E69" s="109"/>
      <c r="F69" s="109"/>
      <c r="G69" s="109"/>
      <c r="H69" s="110"/>
      <c r="I69" s="111"/>
      <c r="J69" s="129"/>
      <c r="K69" s="113"/>
      <c r="L69" s="80"/>
      <c r="M69" s="39"/>
      <c r="N69" s="39"/>
      <c r="O69" s="39"/>
    </row>
    <row r="70" spans="1:15" x14ac:dyDescent="0.4">
      <c r="A70" s="66"/>
      <c r="B70" s="67"/>
      <c r="C70" s="107">
        <v>7</v>
      </c>
      <c r="D70" s="108" t="s">
        <v>30</v>
      </c>
      <c r="E70" s="109"/>
      <c r="F70" s="109"/>
      <c r="G70" s="109"/>
      <c r="H70" s="110" t="e">
        <f>((((2+(G14/12))*(2+(G14/12))-(3.14*((G14/12)^2)))*F28)/27)</f>
        <v>#DIV/0!</v>
      </c>
      <c r="I70" s="111" t="s">
        <v>35</v>
      </c>
      <c r="J70" s="282">
        <v>40</v>
      </c>
      <c r="K70" s="113" t="e">
        <f>H70*J70</f>
        <v>#DIV/0!</v>
      </c>
      <c r="L70" s="80"/>
      <c r="M70" s="39"/>
      <c r="N70" s="39"/>
      <c r="O70" s="39"/>
    </row>
    <row r="71" spans="1:15" x14ac:dyDescent="0.4">
      <c r="A71" s="66"/>
      <c r="B71" s="67"/>
      <c r="C71" s="107"/>
      <c r="D71" s="278" t="s">
        <v>151</v>
      </c>
      <c r="E71" s="109"/>
      <c r="F71" s="109"/>
      <c r="G71" s="109"/>
      <c r="H71" s="117"/>
      <c r="I71" s="111"/>
      <c r="J71" s="336"/>
      <c r="K71" s="113"/>
      <c r="L71" s="80"/>
      <c r="M71" s="39"/>
      <c r="N71" s="39"/>
      <c r="O71" s="39"/>
    </row>
    <row r="72" spans="1:15" x14ac:dyDescent="0.4">
      <c r="A72" s="71"/>
      <c r="B72" s="72"/>
      <c r="C72" s="131"/>
      <c r="D72" s="132" t="s">
        <v>47</v>
      </c>
      <c r="E72" s="133"/>
      <c r="F72" s="133"/>
      <c r="G72" s="133"/>
      <c r="H72" s="134"/>
      <c r="I72" s="135"/>
      <c r="J72" s="136"/>
      <c r="K72" s="137" t="e">
        <f>SUM(K57:K71)</f>
        <v>#DIV/0!</v>
      </c>
      <c r="L72" s="88"/>
      <c r="M72" s="31"/>
      <c r="N72" s="31"/>
      <c r="O72" s="31"/>
    </row>
    <row r="73" spans="1:15" x14ac:dyDescent="0.4">
      <c r="A73" s="66"/>
      <c r="B73" s="67"/>
      <c r="C73" s="107">
        <v>8</v>
      </c>
      <c r="D73" s="108" t="s">
        <v>48</v>
      </c>
      <c r="E73" s="109"/>
      <c r="F73" s="109"/>
      <c r="G73" s="109"/>
      <c r="H73" s="337">
        <f>SUM(H75:H79)</f>
        <v>0</v>
      </c>
      <c r="I73" s="111"/>
      <c r="J73" s="130"/>
      <c r="K73" s="113"/>
      <c r="L73" s="80"/>
      <c r="M73" s="39"/>
      <c r="N73" s="39"/>
      <c r="O73" s="39"/>
    </row>
    <row r="74" spans="1:15" ht="3.75" customHeight="1" x14ac:dyDescent="0.4">
      <c r="A74" s="66"/>
      <c r="B74" s="67"/>
      <c r="C74" s="107"/>
      <c r="D74" s="116"/>
      <c r="E74" s="109"/>
      <c r="F74" s="109"/>
      <c r="G74" s="109"/>
      <c r="H74" s="117"/>
      <c r="I74" s="111"/>
      <c r="J74" s="130"/>
      <c r="K74" s="113"/>
      <c r="L74" s="80"/>
      <c r="M74" s="39"/>
      <c r="N74" s="39"/>
      <c r="O74" s="39"/>
    </row>
    <row r="75" spans="1:15" x14ac:dyDescent="0.4">
      <c r="A75" s="89"/>
      <c r="B75" s="69" t="b">
        <v>0</v>
      </c>
      <c r="C75" s="107"/>
      <c r="D75" s="176"/>
      <c r="E75" s="177"/>
      <c r="F75" s="177"/>
      <c r="G75" s="177"/>
      <c r="H75" s="178">
        <f>IF(B75=TRUE,((#REF!*2)+((#REF!-2)*2)),0)</f>
        <v>0</v>
      </c>
      <c r="I75" s="179" t="s">
        <v>18</v>
      </c>
      <c r="J75" s="180">
        <v>5</v>
      </c>
      <c r="K75" s="181">
        <f>(J75*H75)</f>
        <v>0</v>
      </c>
      <c r="L75" s="80"/>
      <c r="M75" s="39"/>
      <c r="N75" s="39"/>
      <c r="O75" s="39"/>
    </row>
    <row r="76" spans="1:15" x14ac:dyDescent="0.4">
      <c r="A76" s="89"/>
      <c r="B76" s="69"/>
      <c r="C76" s="107"/>
      <c r="D76" s="116"/>
      <c r="E76" s="109"/>
      <c r="F76" s="109"/>
      <c r="G76" s="109"/>
      <c r="H76" s="117"/>
      <c r="I76" s="111"/>
      <c r="J76" s="138"/>
      <c r="K76" s="113"/>
      <c r="L76" s="80"/>
      <c r="M76" s="39"/>
      <c r="N76" s="39"/>
      <c r="O76" s="39"/>
    </row>
    <row r="77" spans="1:15" x14ac:dyDescent="0.4">
      <c r="A77" s="89"/>
      <c r="B77" s="69" t="b">
        <v>0</v>
      </c>
      <c r="C77" s="107"/>
      <c r="D77" s="176"/>
      <c r="E77" s="177"/>
      <c r="F77" s="177"/>
      <c r="G77" s="177"/>
      <c r="H77" s="178">
        <f>IF(B77=TRUE,(#REF!+4),0)</f>
        <v>0</v>
      </c>
      <c r="I77" s="179" t="s">
        <v>18</v>
      </c>
      <c r="J77" s="180">
        <v>5</v>
      </c>
      <c r="K77" s="181">
        <f>SUM(J77*H77)</f>
        <v>0</v>
      </c>
      <c r="L77" s="80"/>
      <c r="M77" s="39"/>
      <c r="N77" s="39"/>
      <c r="O77" s="39"/>
    </row>
    <row r="78" spans="1:15" x14ac:dyDescent="0.4">
      <c r="A78" s="66"/>
      <c r="B78" s="67"/>
      <c r="C78" s="139"/>
      <c r="D78" s="140"/>
      <c r="E78" s="141"/>
      <c r="F78" s="141"/>
      <c r="G78" s="141"/>
      <c r="H78" s="142"/>
      <c r="I78" s="143"/>
      <c r="J78" s="130"/>
      <c r="K78" s="144"/>
      <c r="L78" s="80"/>
      <c r="M78" s="39"/>
      <c r="N78" s="39"/>
      <c r="O78" s="39"/>
    </row>
    <row r="79" spans="1:15" x14ac:dyDescent="0.4">
      <c r="A79" s="66"/>
      <c r="B79" s="67"/>
      <c r="C79" s="107"/>
      <c r="D79" s="116" t="s">
        <v>80</v>
      </c>
      <c r="E79" s="109"/>
      <c r="F79" s="109"/>
      <c r="G79" s="109"/>
      <c r="H79" s="110">
        <v>0</v>
      </c>
      <c r="I79" s="111" t="s">
        <v>18</v>
      </c>
      <c r="J79" s="130"/>
      <c r="K79" s="113">
        <v>0</v>
      </c>
      <c r="L79" s="80"/>
      <c r="M79" s="39"/>
      <c r="N79" s="39"/>
      <c r="O79" s="39"/>
    </row>
    <row r="80" spans="1:15" x14ac:dyDescent="0.4">
      <c r="A80" s="66"/>
      <c r="B80" s="67"/>
      <c r="C80" s="107"/>
      <c r="D80" s="279" t="s">
        <v>120</v>
      </c>
      <c r="E80" s="109"/>
      <c r="F80" s="109"/>
      <c r="G80" s="109"/>
      <c r="H80" s="117"/>
      <c r="I80" s="111"/>
      <c r="J80" s="145"/>
      <c r="K80" s="113"/>
      <c r="L80" s="80"/>
      <c r="M80" s="39"/>
      <c r="N80" s="39"/>
      <c r="O80" s="39"/>
    </row>
    <row r="81" spans="1:15" x14ac:dyDescent="0.4">
      <c r="A81" s="66"/>
      <c r="B81" s="67"/>
      <c r="C81" s="107">
        <v>9</v>
      </c>
      <c r="D81" s="108" t="s">
        <v>49</v>
      </c>
      <c r="E81" s="109"/>
      <c r="F81" s="109"/>
      <c r="G81" s="109"/>
      <c r="H81" s="117">
        <f>IF(B75,H75,0)/27+IF(B77,H77,0)/27</f>
        <v>0</v>
      </c>
      <c r="I81" s="111" t="s">
        <v>35</v>
      </c>
      <c r="J81" s="282">
        <v>50</v>
      </c>
      <c r="K81" s="113">
        <f>H81*J81</f>
        <v>0</v>
      </c>
      <c r="L81" s="80"/>
      <c r="M81" s="39"/>
      <c r="N81" s="39"/>
      <c r="O81" s="39"/>
    </row>
    <row r="82" spans="1:15" x14ac:dyDescent="0.4">
      <c r="A82" s="66"/>
      <c r="B82" s="67"/>
      <c r="C82" s="139"/>
      <c r="D82" s="280" t="s">
        <v>61</v>
      </c>
      <c r="E82" s="109"/>
      <c r="F82" s="109"/>
      <c r="G82" s="109"/>
      <c r="H82" s="117"/>
      <c r="I82" s="111"/>
      <c r="J82" s="129"/>
      <c r="K82" s="113"/>
      <c r="L82" s="80"/>
      <c r="M82" s="39"/>
      <c r="N82" s="39"/>
      <c r="O82" s="39"/>
    </row>
    <row r="83" spans="1:15" x14ac:dyDescent="0.4">
      <c r="A83" s="66"/>
      <c r="B83" s="69" t="b">
        <v>1</v>
      </c>
      <c r="C83" s="139">
        <v>10</v>
      </c>
      <c r="D83" s="182"/>
      <c r="E83" s="177"/>
      <c r="F83" s="177"/>
      <c r="G83" s="177"/>
      <c r="H83" s="178" t="e">
        <f>IF(B83=TRUE,(+TRUNC((1.1*(F24+F27+(((G14+24)*2)/12)+F24)*(F28+(F27*2)+(((G14+24)*2)/12))))),0)</f>
        <v>#DIV/0!</v>
      </c>
      <c r="I83" s="179" t="s">
        <v>23</v>
      </c>
      <c r="J83" s="180">
        <v>1</v>
      </c>
      <c r="K83" s="181" t="e">
        <f>J83*H83</f>
        <v>#DIV/0!</v>
      </c>
      <c r="L83" s="80"/>
      <c r="M83" s="39"/>
      <c r="N83" s="39"/>
      <c r="O83" s="39"/>
    </row>
    <row r="84" spans="1:15" x14ac:dyDescent="0.4">
      <c r="A84" s="66"/>
      <c r="B84" s="67"/>
      <c r="C84" s="139"/>
      <c r="D84" s="280" t="s">
        <v>88</v>
      </c>
      <c r="E84" s="109"/>
      <c r="F84" s="109"/>
      <c r="G84" s="109"/>
      <c r="H84" s="117"/>
      <c r="I84" s="111"/>
      <c r="J84" s="130"/>
      <c r="K84" s="113"/>
      <c r="L84" s="80"/>
      <c r="M84" s="39"/>
      <c r="N84" s="39"/>
      <c r="O84" s="39"/>
    </row>
    <row r="85" spans="1:15" x14ac:dyDescent="0.4">
      <c r="A85" s="71"/>
      <c r="B85" s="72"/>
      <c r="C85" s="131"/>
      <c r="D85" s="132" t="s">
        <v>64</v>
      </c>
      <c r="E85" s="146"/>
      <c r="F85" s="146"/>
      <c r="G85" s="146"/>
      <c r="H85" s="147"/>
      <c r="I85" s="148"/>
      <c r="J85" s="149"/>
      <c r="K85" s="340" t="e">
        <f>SUM(K73:K83)+K72</f>
        <v>#DIV/0!</v>
      </c>
      <c r="L85" s="88"/>
      <c r="M85" s="31"/>
      <c r="N85" s="31"/>
      <c r="O85" s="31"/>
    </row>
    <row r="86" spans="1:15" x14ac:dyDescent="0.4">
      <c r="A86" s="90"/>
      <c r="B86" s="91"/>
      <c r="C86" s="150"/>
      <c r="D86" s="278" t="s">
        <v>58</v>
      </c>
      <c r="E86" s="151"/>
      <c r="F86" s="151"/>
      <c r="G86" s="151"/>
      <c r="H86" s="152"/>
      <c r="I86" s="153"/>
      <c r="J86" s="118"/>
      <c r="K86" s="154"/>
      <c r="L86" s="92"/>
      <c r="M86" s="32"/>
      <c r="N86" s="32"/>
      <c r="O86" s="32"/>
    </row>
    <row r="87" spans="1:15" x14ac:dyDescent="0.4">
      <c r="A87" s="66"/>
      <c r="B87" s="67"/>
      <c r="C87" s="107">
        <v>11</v>
      </c>
      <c r="D87" s="108" t="s">
        <v>37</v>
      </c>
      <c r="E87" s="109"/>
      <c r="F87" s="109"/>
      <c r="G87" s="109"/>
      <c r="H87" s="110" t="e">
        <f>(((2+(G14/12))*(2+(G14/12))*F28)/27)+(F40*F41*F24)/27</f>
        <v>#DIV/0!</v>
      </c>
      <c r="I87" s="111" t="s">
        <v>35</v>
      </c>
      <c r="J87" s="282">
        <v>10</v>
      </c>
      <c r="K87" s="113" t="e">
        <f>J87*H87</f>
        <v>#DIV/0!</v>
      </c>
      <c r="L87" s="80"/>
      <c r="M87" s="39"/>
      <c r="N87" s="39"/>
      <c r="O87" s="39"/>
    </row>
    <row r="88" spans="1:15" x14ac:dyDescent="0.4">
      <c r="A88" s="66"/>
      <c r="B88" s="67"/>
      <c r="C88" s="107"/>
      <c r="D88" s="278" t="s">
        <v>3</v>
      </c>
      <c r="E88" s="109"/>
      <c r="F88" s="109"/>
      <c r="G88" s="109"/>
      <c r="H88" s="117"/>
      <c r="I88" s="111"/>
      <c r="J88" s="129"/>
      <c r="K88" s="113"/>
      <c r="L88" s="80"/>
      <c r="M88" s="39"/>
      <c r="N88" s="39"/>
      <c r="O88" s="39"/>
    </row>
    <row r="89" spans="1:15" x14ac:dyDescent="0.4">
      <c r="A89" s="66"/>
      <c r="B89" s="67"/>
      <c r="C89" s="107">
        <v>12</v>
      </c>
      <c r="D89" s="108" t="s">
        <v>152</v>
      </c>
      <c r="E89" s="109"/>
      <c r="F89" s="109"/>
      <c r="G89" s="109"/>
      <c r="H89" s="117" t="e">
        <f>H60/5</f>
        <v>#DIV/0!</v>
      </c>
      <c r="I89" s="111" t="s">
        <v>2</v>
      </c>
      <c r="J89" s="282">
        <v>25</v>
      </c>
      <c r="K89" s="113" t="e">
        <f>J89*H89</f>
        <v>#DIV/0!</v>
      </c>
      <c r="L89" s="80"/>
      <c r="M89" s="39"/>
      <c r="N89" s="39"/>
      <c r="O89" s="39"/>
    </row>
    <row r="90" spans="1:15" x14ac:dyDescent="0.4">
      <c r="A90" s="66"/>
      <c r="B90" s="67"/>
      <c r="C90" s="107"/>
      <c r="D90" s="278" t="s">
        <v>69</v>
      </c>
      <c r="E90" s="109"/>
      <c r="F90" s="109"/>
      <c r="G90" s="109"/>
      <c r="H90" s="117"/>
      <c r="I90" s="111"/>
      <c r="J90" s="129"/>
      <c r="K90" s="113"/>
      <c r="L90" s="80"/>
      <c r="M90" s="39"/>
      <c r="N90" s="39"/>
      <c r="O90" s="39"/>
    </row>
    <row r="91" spans="1:15" x14ac:dyDescent="0.4">
      <c r="A91" s="66"/>
      <c r="B91" s="67"/>
      <c r="C91" s="150">
        <v>13</v>
      </c>
      <c r="D91" s="124" t="s">
        <v>153</v>
      </c>
      <c r="E91" s="109"/>
      <c r="F91" s="109"/>
      <c r="G91" s="109"/>
      <c r="H91" s="155" t="e">
        <f>IF(H92&gt;0,H92,0)</f>
        <v>#DIV/0!</v>
      </c>
      <c r="I91" s="111" t="s">
        <v>2</v>
      </c>
      <c r="J91" s="282">
        <v>25</v>
      </c>
      <c r="K91" s="113" t="e">
        <f>J91*H92</f>
        <v>#DIV/0!</v>
      </c>
      <c r="L91" s="80"/>
      <c r="M91" s="39"/>
      <c r="N91" s="39"/>
      <c r="O91" s="39"/>
    </row>
    <row r="92" spans="1:15" x14ac:dyDescent="0.4">
      <c r="A92" s="66"/>
      <c r="B92" s="67"/>
      <c r="C92" s="107"/>
      <c r="D92" s="278" t="s">
        <v>154</v>
      </c>
      <c r="E92" s="109"/>
      <c r="F92" s="109"/>
      <c r="G92" s="109"/>
      <c r="H92" s="254" t="e">
        <f>H58/10</f>
        <v>#DIV/0!</v>
      </c>
      <c r="I92" s="111"/>
      <c r="J92" s="336"/>
      <c r="K92" s="113"/>
      <c r="L92" s="80"/>
      <c r="M92" s="39"/>
      <c r="N92" s="39"/>
      <c r="O92" s="39"/>
    </row>
    <row r="93" spans="1:15" x14ac:dyDescent="0.4">
      <c r="A93" s="66"/>
      <c r="B93" s="67"/>
      <c r="C93" s="107"/>
      <c r="D93" s="278"/>
      <c r="E93" s="109"/>
      <c r="F93" s="109"/>
      <c r="G93" s="109"/>
      <c r="H93" s="117"/>
      <c r="I93" s="111"/>
      <c r="J93" s="130"/>
      <c r="K93" s="113"/>
      <c r="L93" s="80"/>
      <c r="M93" s="39"/>
      <c r="N93" s="39"/>
      <c r="O93" s="39"/>
    </row>
    <row r="94" spans="1:15" x14ac:dyDescent="0.4">
      <c r="A94" s="93"/>
      <c r="B94" s="94"/>
      <c r="C94" s="156"/>
      <c r="D94" s="132" t="s">
        <v>55</v>
      </c>
      <c r="E94" s="146"/>
      <c r="F94" s="146"/>
      <c r="G94" s="146"/>
      <c r="H94" s="147"/>
      <c r="I94" s="148"/>
      <c r="J94" s="157"/>
      <c r="K94" s="137" t="e">
        <f>SUM(K87:K92)</f>
        <v>#DIV/0!</v>
      </c>
      <c r="L94" s="88"/>
      <c r="M94" s="33"/>
      <c r="N94" s="33"/>
      <c r="O94" s="33"/>
    </row>
    <row r="95" spans="1:15" x14ac:dyDescent="0.4">
      <c r="A95" s="95"/>
      <c r="B95" s="96"/>
      <c r="C95" s="158"/>
      <c r="D95" s="159"/>
      <c r="E95" s="160"/>
      <c r="F95" s="160"/>
      <c r="G95" s="109" t="s">
        <v>63</v>
      </c>
      <c r="H95" s="152"/>
      <c r="I95" s="153"/>
      <c r="J95" s="161"/>
      <c r="K95" s="154"/>
      <c r="L95" s="92"/>
      <c r="M95" s="37"/>
      <c r="N95" s="35"/>
      <c r="O95" s="35"/>
    </row>
    <row r="96" spans="1:15" x14ac:dyDescent="0.4">
      <c r="A96" s="95"/>
      <c r="B96" s="96"/>
      <c r="C96" s="158"/>
      <c r="D96" s="159"/>
      <c r="E96" s="160"/>
      <c r="F96" s="160"/>
      <c r="G96" s="160"/>
      <c r="H96" s="152"/>
      <c r="I96" s="153"/>
      <c r="J96" s="161"/>
      <c r="K96" s="154"/>
      <c r="L96" s="92"/>
      <c r="M96" s="37"/>
      <c r="N96" s="36"/>
      <c r="O96" s="37"/>
    </row>
    <row r="97" spans="1:15" x14ac:dyDescent="0.4">
      <c r="A97" s="95"/>
      <c r="B97" s="96"/>
      <c r="C97" s="158"/>
      <c r="D97" s="162"/>
      <c r="E97" s="160"/>
      <c r="F97" s="162"/>
      <c r="G97" s="160"/>
      <c r="H97" s="162"/>
      <c r="I97" s="153"/>
      <c r="J97" s="163" t="s">
        <v>177</v>
      </c>
      <c r="K97" s="340" t="e">
        <f>K85+K94</f>
        <v>#DIV/0!</v>
      </c>
      <c r="L97" s="97"/>
      <c r="M97" s="37"/>
      <c r="N97" s="38"/>
      <c r="O97" s="38"/>
    </row>
    <row r="98" spans="1:15" ht="9.75" customHeight="1" x14ac:dyDescent="0.4">
      <c r="A98" s="95"/>
      <c r="B98" s="96"/>
      <c r="C98" s="164"/>
      <c r="D98" s="162"/>
      <c r="E98" s="160"/>
      <c r="F98" s="165"/>
      <c r="G98" s="166"/>
      <c r="H98" s="167"/>
      <c r="I98" s="165"/>
      <c r="J98" s="168"/>
      <c r="K98" s="169"/>
      <c r="L98" s="63"/>
      <c r="M98" s="37"/>
      <c r="N98" s="38"/>
      <c r="O98" s="38"/>
    </row>
    <row r="99" spans="1:15" ht="36.75" customHeight="1" x14ac:dyDescent="0.4">
      <c r="A99" s="66"/>
      <c r="B99" s="67"/>
      <c r="C99" s="170"/>
      <c r="D99" s="108"/>
      <c r="E99" s="109"/>
      <c r="F99" s="370" t="s">
        <v>155</v>
      </c>
      <c r="G99" s="371"/>
      <c r="H99" s="371"/>
      <c r="I99" s="371"/>
      <c r="J99" s="371"/>
      <c r="K99" s="371"/>
      <c r="L99" s="98"/>
      <c r="M99" s="26"/>
      <c r="N99" s="26"/>
      <c r="O99" s="26"/>
    </row>
    <row r="100" spans="1:15" ht="13" thickBot="1" x14ac:dyDescent="0.45">
      <c r="A100" s="99"/>
      <c r="B100" s="100"/>
      <c r="C100" s="171"/>
      <c r="D100" s="172"/>
      <c r="E100" s="173"/>
      <c r="F100" s="173"/>
      <c r="G100" s="173"/>
      <c r="H100" s="174"/>
      <c r="I100" s="174"/>
      <c r="J100" s="174"/>
      <c r="K100" s="175"/>
      <c r="L100" s="101"/>
      <c r="M100" s="37"/>
      <c r="N100" s="38"/>
      <c r="O100" s="38"/>
    </row>
    <row r="101" spans="1:15" x14ac:dyDescent="0.4">
      <c r="A101" s="39"/>
      <c r="B101" s="39"/>
      <c r="C101" s="40"/>
      <c r="D101" s="28"/>
      <c r="E101" s="9"/>
      <c r="F101" s="9"/>
      <c r="G101" s="369"/>
      <c r="H101" s="369"/>
      <c r="I101" s="369"/>
      <c r="J101" s="369"/>
      <c r="K101" s="41"/>
      <c r="L101" s="41"/>
      <c r="M101" s="39"/>
      <c r="N101" s="39"/>
      <c r="O101" s="39"/>
    </row>
    <row r="102" spans="1:15" x14ac:dyDescent="0.4">
      <c r="A102" s="24"/>
      <c r="B102" s="24"/>
      <c r="C102" s="42"/>
      <c r="D102" s="43"/>
      <c r="E102" s="43"/>
      <c r="F102" s="43"/>
      <c r="G102" s="44"/>
      <c r="H102" s="45"/>
      <c r="I102" s="43"/>
      <c r="J102" s="46"/>
      <c r="K102" s="24"/>
      <c r="L102" s="24"/>
    </row>
    <row r="103" spans="1:15" x14ac:dyDescent="0.4">
      <c r="A103" s="24"/>
      <c r="B103" s="24"/>
      <c r="C103" s="42"/>
      <c r="D103" s="43"/>
      <c r="E103" s="43"/>
      <c r="F103" s="43"/>
      <c r="G103" s="44"/>
      <c r="H103" s="45"/>
      <c r="I103" s="43"/>
      <c r="J103" s="46"/>
      <c r="K103" s="24"/>
      <c r="L103" s="24"/>
    </row>
    <row r="104" spans="1:15" x14ac:dyDescent="0.4">
      <c r="A104" s="24"/>
      <c r="B104" s="24"/>
      <c r="C104" s="42"/>
      <c r="D104" s="43"/>
      <c r="E104" s="43"/>
      <c r="F104" s="43"/>
      <c r="G104" s="44"/>
      <c r="H104" s="45"/>
      <c r="I104" s="43"/>
      <c r="J104" s="46"/>
      <c r="K104" s="24"/>
      <c r="L104" s="24"/>
    </row>
    <row r="105" spans="1:15" x14ac:dyDescent="0.4">
      <c r="A105" s="24"/>
      <c r="B105" s="24"/>
      <c r="C105" s="42"/>
      <c r="D105" s="43"/>
      <c r="E105" s="43"/>
      <c r="F105" s="43"/>
      <c r="G105" s="44"/>
      <c r="H105" s="45"/>
      <c r="I105" s="43"/>
      <c r="J105" s="46"/>
      <c r="K105" s="24"/>
      <c r="L105" s="24"/>
    </row>
    <row r="106" spans="1:15" x14ac:dyDescent="0.4">
      <c r="A106" s="24"/>
      <c r="B106" s="24"/>
      <c r="C106" s="42"/>
      <c r="D106" s="43"/>
      <c r="E106" s="43"/>
      <c r="F106" s="43"/>
      <c r="G106" s="44"/>
      <c r="H106" s="45"/>
      <c r="I106" s="43"/>
      <c r="J106" s="46"/>
      <c r="K106" s="24"/>
      <c r="L106" s="24"/>
    </row>
    <row r="107" spans="1:15" x14ac:dyDescent="0.4">
      <c r="A107" s="24"/>
      <c r="B107" s="24"/>
      <c r="C107" s="42"/>
      <c r="D107" s="43"/>
      <c r="E107" s="43"/>
      <c r="F107" s="43"/>
      <c r="G107" s="44"/>
      <c r="H107" s="45"/>
      <c r="I107" s="43"/>
      <c r="J107" s="46"/>
      <c r="K107" s="24"/>
      <c r="L107" s="24"/>
    </row>
    <row r="108" spans="1:15" x14ac:dyDescent="0.4">
      <c r="A108" s="24"/>
      <c r="B108" s="24"/>
      <c r="C108" s="42"/>
      <c r="D108" s="43"/>
      <c r="E108" s="43"/>
      <c r="F108" s="43"/>
      <c r="G108" s="44"/>
      <c r="H108" s="45"/>
      <c r="I108" s="43"/>
      <c r="J108" s="46"/>
      <c r="K108" s="24"/>
      <c r="L108" s="24"/>
    </row>
    <row r="109" spans="1:15" x14ac:dyDescent="0.4">
      <c r="A109" s="24"/>
      <c r="B109" s="24"/>
      <c r="C109" s="42"/>
      <c r="D109" s="43"/>
      <c r="E109" s="43"/>
      <c r="F109" s="43"/>
      <c r="G109" s="44"/>
      <c r="H109" s="45"/>
      <c r="I109" s="43"/>
      <c r="J109" s="46"/>
      <c r="K109" s="24"/>
      <c r="L109" s="24"/>
    </row>
    <row r="110" spans="1:15" x14ac:dyDescent="0.4">
      <c r="A110" s="24"/>
      <c r="B110" s="24"/>
      <c r="C110" s="42"/>
      <c r="D110" s="43"/>
      <c r="E110" s="43"/>
      <c r="F110" s="43"/>
      <c r="G110" s="44"/>
      <c r="H110" s="45"/>
      <c r="I110" s="43"/>
      <c r="J110" s="46"/>
      <c r="K110" s="24"/>
      <c r="L110" s="24"/>
    </row>
    <row r="111" spans="1:15" x14ac:dyDescent="0.4">
      <c r="A111" s="24"/>
      <c r="B111" s="24"/>
      <c r="C111" s="42"/>
      <c r="D111" s="43"/>
      <c r="E111" s="43"/>
      <c r="F111" s="43"/>
      <c r="G111" s="44"/>
      <c r="H111" s="45"/>
      <c r="I111" s="43"/>
      <c r="J111" s="46"/>
      <c r="K111" s="24"/>
      <c r="L111" s="24"/>
    </row>
    <row r="112" spans="1:15" x14ac:dyDescent="0.4">
      <c r="A112" s="24"/>
      <c r="B112" s="24"/>
      <c r="C112" s="42"/>
      <c r="D112" s="43"/>
      <c r="E112" s="43"/>
      <c r="F112" s="43"/>
      <c r="G112" s="44"/>
      <c r="H112" s="45"/>
      <c r="I112" s="43"/>
      <c r="J112" s="46"/>
      <c r="K112" s="24"/>
      <c r="L112" s="24"/>
    </row>
    <row r="113" spans="1:12" x14ac:dyDescent="0.4">
      <c r="A113" s="24"/>
      <c r="B113" s="24"/>
      <c r="C113" s="42"/>
      <c r="D113" s="43"/>
      <c r="E113" s="43"/>
      <c r="F113" s="43"/>
      <c r="G113" s="44"/>
      <c r="H113" s="45"/>
      <c r="I113" s="43"/>
      <c r="J113" s="46"/>
      <c r="K113" s="24"/>
      <c r="L113" s="24"/>
    </row>
    <row r="114" spans="1:12" x14ac:dyDescent="0.4">
      <c r="A114" s="24"/>
      <c r="B114" s="24"/>
      <c r="C114" s="42"/>
      <c r="D114" s="43"/>
      <c r="E114" s="43"/>
      <c r="F114" s="43"/>
      <c r="G114" s="44"/>
      <c r="H114" s="45"/>
      <c r="I114" s="43"/>
      <c r="J114" s="46"/>
      <c r="K114" s="24"/>
      <c r="L114" s="24"/>
    </row>
    <row r="115" spans="1:12" x14ac:dyDescent="0.4">
      <c r="A115" s="24"/>
      <c r="B115" s="24"/>
      <c r="C115" s="42"/>
      <c r="D115" s="43"/>
      <c r="E115" s="43"/>
      <c r="F115" s="43"/>
      <c r="G115" s="44"/>
      <c r="H115" s="45"/>
      <c r="I115" s="43"/>
      <c r="J115" s="46"/>
      <c r="K115" s="24"/>
      <c r="L115" s="24"/>
    </row>
    <row r="116" spans="1:12" x14ac:dyDescent="0.4">
      <c r="A116" s="24"/>
      <c r="B116" s="24"/>
      <c r="C116" s="42"/>
      <c r="D116" s="43"/>
      <c r="E116" s="43"/>
      <c r="F116" s="43"/>
      <c r="G116" s="44"/>
      <c r="H116" s="45"/>
      <c r="I116" s="43"/>
      <c r="J116" s="46"/>
      <c r="K116" s="24"/>
      <c r="L116" s="24"/>
    </row>
    <row r="117" spans="1:12" x14ac:dyDescent="0.4">
      <c r="A117" s="24"/>
      <c r="B117" s="24"/>
      <c r="C117" s="42"/>
      <c r="D117" s="43"/>
      <c r="E117" s="43"/>
      <c r="F117" s="43"/>
      <c r="G117" s="44"/>
      <c r="H117" s="45"/>
      <c r="I117" s="43"/>
      <c r="J117" s="46"/>
      <c r="K117" s="24"/>
      <c r="L117" s="24"/>
    </row>
    <row r="118" spans="1:12" x14ac:dyDescent="0.4">
      <c r="A118" s="24"/>
      <c r="B118" s="24"/>
      <c r="C118" s="42"/>
      <c r="D118" s="43"/>
      <c r="E118" s="43"/>
      <c r="F118" s="43"/>
      <c r="G118" s="44"/>
      <c r="H118" s="45"/>
      <c r="I118" s="43"/>
      <c r="J118" s="46"/>
      <c r="K118" s="24"/>
      <c r="L118" s="24"/>
    </row>
    <row r="119" spans="1:12" x14ac:dyDescent="0.4">
      <c r="A119" s="24"/>
      <c r="B119" s="24"/>
      <c r="C119" s="42"/>
      <c r="D119" s="43"/>
      <c r="E119" s="43"/>
      <c r="F119" s="43"/>
      <c r="G119" s="44"/>
      <c r="H119" s="45"/>
      <c r="I119" s="43"/>
      <c r="J119" s="46"/>
      <c r="K119" s="24"/>
      <c r="L119" s="24"/>
    </row>
    <row r="120" spans="1:12" x14ac:dyDescent="0.4">
      <c r="A120" s="24"/>
      <c r="B120" s="24"/>
      <c r="C120" s="42"/>
      <c r="D120" s="43"/>
      <c r="E120" s="43"/>
      <c r="F120" s="43"/>
      <c r="G120" s="44"/>
      <c r="H120" s="45"/>
      <c r="I120" s="43"/>
      <c r="J120" s="46"/>
      <c r="K120" s="24"/>
      <c r="L120" s="24"/>
    </row>
    <row r="121" spans="1:12" x14ac:dyDescent="0.4">
      <c r="A121" s="24"/>
      <c r="B121" s="24"/>
      <c r="C121" s="42"/>
      <c r="D121" s="43"/>
      <c r="E121" s="43"/>
      <c r="F121" s="43"/>
      <c r="G121" s="44"/>
      <c r="H121" s="45"/>
      <c r="I121" s="43"/>
      <c r="J121" s="46"/>
      <c r="K121" s="24"/>
      <c r="L121" s="24"/>
    </row>
    <row r="122" spans="1:12" x14ac:dyDescent="0.4">
      <c r="A122" s="24"/>
      <c r="B122" s="24"/>
      <c r="C122" s="42"/>
      <c r="D122" s="43"/>
      <c r="E122" s="43"/>
      <c r="F122" s="43"/>
      <c r="G122" s="44"/>
      <c r="H122" s="45"/>
      <c r="I122" s="43"/>
      <c r="J122" s="46"/>
      <c r="K122" s="24"/>
      <c r="L122" s="24"/>
    </row>
    <row r="123" spans="1:12" x14ac:dyDescent="0.4">
      <c r="A123" s="24"/>
      <c r="B123" s="24"/>
      <c r="C123" s="42"/>
      <c r="D123" s="43"/>
      <c r="E123" s="43"/>
      <c r="F123" s="43"/>
      <c r="G123" s="44"/>
      <c r="H123" s="45"/>
      <c r="I123" s="43"/>
      <c r="J123" s="46"/>
      <c r="K123" s="24"/>
      <c r="L123" s="24"/>
    </row>
    <row r="124" spans="1:12" x14ac:dyDescent="0.4">
      <c r="A124" s="24"/>
      <c r="B124" s="24"/>
      <c r="C124" s="42"/>
      <c r="D124" s="43"/>
      <c r="E124" s="43"/>
      <c r="F124" s="43"/>
      <c r="G124" s="44"/>
      <c r="H124" s="45"/>
      <c r="I124" s="43"/>
      <c r="J124" s="46"/>
      <c r="K124" s="24"/>
      <c r="L124" s="24"/>
    </row>
    <row r="125" spans="1:12" x14ac:dyDescent="0.4">
      <c r="A125" s="24"/>
      <c r="B125" s="24"/>
      <c r="C125" s="42"/>
      <c r="D125" s="43"/>
      <c r="E125" s="43"/>
      <c r="F125" s="43"/>
      <c r="G125" s="44"/>
      <c r="H125" s="45"/>
      <c r="I125" s="43"/>
      <c r="J125" s="46"/>
      <c r="K125" s="24"/>
      <c r="L125" s="24"/>
    </row>
    <row r="126" spans="1:12" x14ac:dyDescent="0.4">
      <c r="A126" s="24"/>
      <c r="B126" s="24"/>
      <c r="C126" s="42"/>
      <c r="D126" s="43"/>
      <c r="E126" s="43"/>
      <c r="F126" s="43"/>
      <c r="G126" s="44"/>
      <c r="H126" s="45"/>
      <c r="I126" s="43"/>
      <c r="J126" s="46"/>
      <c r="K126" s="24"/>
      <c r="L126" s="24"/>
    </row>
    <row r="127" spans="1:12" x14ac:dyDescent="0.4">
      <c r="A127" s="24"/>
      <c r="B127" s="24"/>
      <c r="C127" s="42"/>
      <c r="D127" s="43"/>
      <c r="E127" s="43"/>
      <c r="F127" s="43"/>
      <c r="G127" s="44"/>
      <c r="H127" s="45"/>
      <c r="I127" s="43"/>
      <c r="J127" s="46"/>
      <c r="K127" s="24"/>
      <c r="L127" s="24"/>
    </row>
    <row r="128" spans="1:12" x14ac:dyDescent="0.4">
      <c r="A128" s="24"/>
      <c r="B128" s="24"/>
      <c r="C128" s="42"/>
      <c r="D128" s="43"/>
      <c r="E128" s="43"/>
      <c r="F128" s="43"/>
      <c r="G128" s="44"/>
      <c r="H128" s="45"/>
      <c r="I128" s="43"/>
      <c r="J128" s="46"/>
      <c r="K128" s="24"/>
      <c r="L128" s="24"/>
    </row>
    <row r="129" spans="1:12" x14ac:dyDescent="0.4">
      <c r="A129" s="24"/>
      <c r="B129" s="24"/>
      <c r="C129" s="42"/>
      <c r="D129" s="43"/>
      <c r="E129" s="43"/>
      <c r="F129" s="43"/>
      <c r="G129" s="44"/>
      <c r="H129" s="45"/>
      <c r="I129" s="43"/>
      <c r="J129" s="46"/>
      <c r="K129" s="24"/>
      <c r="L129" s="24"/>
    </row>
    <row r="130" spans="1:12" x14ac:dyDescent="0.4">
      <c r="A130" s="24"/>
      <c r="B130" s="24"/>
      <c r="C130" s="42"/>
      <c r="D130" s="43"/>
      <c r="E130" s="43"/>
      <c r="F130" s="43"/>
      <c r="G130" s="44"/>
      <c r="H130" s="45"/>
      <c r="I130" s="43"/>
      <c r="J130" s="46"/>
      <c r="K130" s="24"/>
      <c r="L130" s="24"/>
    </row>
    <row r="131" spans="1:12" x14ac:dyDescent="0.4">
      <c r="A131" s="24"/>
      <c r="B131" s="24"/>
      <c r="C131" s="42"/>
      <c r="D131" s="43"/>
      <c r="E131" s="43"/>
      <c r="F131" s="43"/>
      <c r="G131" s="44"/>
      <c r="H131" s="45"/>
      <c r="I131" s="43"/>
      <c r="J131" s="46"/>
      <c r="K131" s="24"/>
      <c r="L131" s="24"/>
    </row>
    <row r="132" spans="1:12" x14ac:dyDescent="0.4">
      <c r="A132" s="24"/>
      <c r="B132" s="24"/>
      <c r="C132" s="42"/>
      <c r="D132" s="43"/>
      <c r="E132" s="43"/>
      <c r="F132" s="43"/>
      <c r="G132" s="44"/>
      <c r="H132" s="45"/>
      <c r="I132" s="43"/>
      <c r="J132" s="46"/>
      <c r="K132" s="24"/>
      <c r="L132" s="24"/>
    </row>
    <row r="133" spans="1:12" x14ac:dyDescent="0.4">
      <c r="A133" s="24"/>
      <c r="B133" s="24"/>
      <c r="C133" s="42"/>
      <c r="D133" s="43"/>
      <c r="E133" s="43"/>
      <c r="F133" s="43"/>
      <c r="G133" s="44"/>
      <c r="H133" s="45"/>
      <c r="I133" s="43"/>
      <c r="J133" s="46"/>
      <c r="K133" s="24"/>
      <c r="L133" s="24"/>
    </row>
    <row r="134" spans="1:12" x14ac:dyDescent="0.4">
      <c r="A134" s="24"/>
      <c r="B134" s="24"/>
      <c r="C134" s="42"/>
      <c r="D134" s="43"/>
      <c r="E134" s="43"/>
      <c r="F134" s="43"/>
      <c r="G134" s="44"/>
      <c r="H134" s="45"/>
      <c r="I134" s="43"/>
      <c r="J134" s="46"/>
      <c r="K134" s="24"/>
      <c r="L134" s="24"/>
    </row>
    <row r="135" spans="1:12" x14ac:dyDescent="0.4">
      <c r="A135" s="24"/>
      <c r="B135" s="24"/>
      <c r="C135" s="42"/>
      <c r="D135" s="43"/>
      <c r="E135" s="43"/>
      <c r="F135" s="43"/>
      <c r="G135" s="44"/>
      <c r="H135" s="45"/>
      <c r="I135" s="43"/>
      <c r="J135" s="46"/>
      <c r="K135" s="24"/>
      <c r="L135" s="24"/>
    </row>
    <row r="136" spans="1:12" x14ac:dyDescent="0.4">
      <c r="A136" s="24"/>
      <c r="B136" s="24"/>
      <c r="C136" s="42"/>
      <c r="D136" s="43"/>
      <c r="E136" s="43"/>
      <c r="F136" s="43"/>
      <c r="G136" s="44"/>
      <c r="H136" s="45"/>
      <c r="I136" s="43"/>
      <c r="J136" s="46"/>
      <c r="K136" s="24"/>
      <c r="L136" s="24"/>
    </row>
    <row r="137" spans="1:12" x14ac:dyDescent="0.4">
      <c r="A137" s="24"/>
      <c r="B137" s="24"/>
      <c r="C137" s="42"/>
      <c r="D137" s="43"/>
      <c r="E137" s="43"/>
      <c r="F137" s="43"/>
      <c r="G137" s="44"/>
      <c r="H137" s="45"/>
      <c r="I137" s="43"/>
      <c r="J137" s="46"/>
      <c r="K137" s="24"/>
      <c r="L137" s="24"/>
    </row>
    <row r="138" spans="1:12" x14ac:dyDescent="0.4">
      <c r="A138" s="24"/>
      <c r="B138" s="24"/>
      <c r="C138" s="42"/>
      <c r="D138" s="43"/>
      <c r="E138" s="43"/>
      <c r="F138" s="43"/>
      <c r="G138" s="44"/>
      <c r="H138" s="45"/>
      <c r="I138" s="43"/>
      <c r="J138" s="46"/>
      <c r="K138" s="24"/>
      <c r="L138" s="24"/>
    </row>
    <row r="139" spans="1:12" x14ac:dyDescent="0.4">
      <c r="A139" s="24"/>
      <c r="B139" s="24"/>
      <c r="C139" s="42"/>
      <c r="D139" s="43"/>
      <c r="E139" s="43"/>
      <c r="F139" s="43"/>
      <c r="G139" s="44"/>
      <c r="H139" s="45"/>
      <c r="I139" s="43"/>
      <c r="J139" s="46"/>
      <c r="K139" s="24"/>
      <c r="L139" s="24"/>
    </row>
    <row r="140" spans="1:12" x14ac:dyDescent="0.4">
      <c r="A140" s="24"/>
      <c r="B140" s="24"/>
      <c r="C140" s="42"/>
      <c r="D140" s="43"/>
      <c r="E140" s="43"/>
      <c r="F140" s="43"/>
      <c r="G140" s="44"/>
      <c r="H140" s="45"/>
      <c r="I140" s="43"/>
      <c r="J140" s="46"/>
      <c r="K140" s="24"/>
      <c r="L140" s="24"/>
    </row>
    <row r="141" spans="1:12" x14ac:dyDescent="0.4">
      <c r="A141" s="24"/>
      <c r="B141" s="24"/>
      <c r="C141" s="42"/>
      <c r="D141" s="43"/>
      <c r="E141" s="43"/>
      <c r="F141" s="43"/>
      <c r="G141" s="44"/>
      <c r="H141" s="45"/>
      <c r="I141" s="43"/>
      <c r="J141" s="46"/>
      <c r="K141" s="24"/>
      <c r="L141" s="24"/>
    </row>
    <row r="142" spans="1:12" x14ac:dyDescent="0.4">
      <c r="A142" s="24"/>
      <c r="B142" s="24"/>
      <c r="C142" s="42"/>
      <c r="D142" s="43"/>
      <c r="E142" s="43"/>
      <c r="F142" s="43"/>
      <c r="G142" s="44"/>
      <c r="H142" s="45"/>
      <c r="I142" s="43"/>
      <c r="J142" s="46"/>
      <c r="K142" s="24"/>
      <c r="L142" s="24"/>
    </row>
    <row r="143" spans="1:12" x14ac:dyDescent="0.4">
      <c r="A143" s="24"/>
      <c r="B143" s="24"/>
      <c r="C143" s="42"/>
      <c r="D143" s="43"/>
      <c r="E143" s="43"/>
      <c r="F143" s="43"/>
      <c r="G143" s="44"/>
      <c r="H143" s="45"/>
      <c r="I143" s="43"/>
      <c r="J143" s="46"/>
      <c r="K143" s="24"/>
      <c r="L143" s="24"/>
    </row>
    <row r="144" spans="1:12" x14ac:dyDescent="0.4">
      <c r="A144" s="24"/>
      <c r="B144" s="24"/>
      <c r="C144" s="42"/>
      <c r="D144" s="43"/>
      <c r="E144" s="43"/>
      <c r="F144" s="43"/>
      <c r="G144" s="44"/>
      <c r="H144" s="45"/>
      <c r="I144" s="43"/>
      <c r="J144" s="46"/>
      <c r="K144" s="24"/>
      <c r="L144" s="24"/>
    </row>
    <row r="145" spans="1:12" x14ac:dyDescent="0.4">
      <c r="A145" s="24"/>
      <c r="B145" s="24"/>
      <c r="C145" s="42"/>
      <c r="D145" s="43"/>
      <c r="E145" s="43"/>
      <c r="F145" s="43"/>
      <c r="G145" s="44"/>
      <c r="H145" s="45"/>
      <c r="I145" s="43"/>
      <c r="J145" s="46"/>
      <c r="K145" s="24"/>
      <c r="L145" s="24"/>
    </row>
    <row r="146" spans="1:12" x14ac:dyDescent="0.4">
      <c r="A146" s="24"/>
      <c r="B146" s="24"/>
      <c r="C146" s="42"/>
      <c r="D146" s="43"/>
      <c r="E146" s="43"/>
      <c r="F146" s="43"/>
      <c r="G146" s="44"/>
      <c r="H146" s="45"/>
      <c r="I146" s="43"/>
      <c r="J146" s="46"/>
      <c r="K146" s="24"/>
      <c r="L146" s="24"/>
    </row>
    <row r="147" spans="1:12" x14ac:dyDescent="0.4">
      <c r="A147" s="24"/>
      <c r="B147" s="24"/>
      <c r="C147" s="42"/>
      <c r="D147" s="43"/>
      <c r="E147" s="43"/>
      <c r="F147" s="43"/>
      <c r="G147" s="44"/>
      <c r="H147" s="45"/>
      <c r="I147" s="43"/>
      <c r="J147" s="46"/>
      <c r="K147" s="24"/>
      <c r="L147" s="24"/>
    </row>
    <row r="148" spans="1:12" x14ac:dyDescent="0.4">
      <c r="A148" s="24"/>
      <c r="B148" s="24"/>
      <c r="C148" s="42"/>
      <c r="D148" s="43"/>
      <c r="E148" s="43"/>
      <c r="F148" s="43"/>
      <c r="G148" s="44"/>
      <c r="H148" s="45"/>
      <c r="I148" s="43"/>
      <c r="J148" s="46"/>
      <c r="K148" s="24"/>
      <c r="L148" s="24"/>
    </row>
    <row r="149" spans="1:12" x14ac:dyDescent="0.4">
      <c r="A149" s="24"/>
      <c r="B149" s="24"/>
      <c r="C149" s="42"/>
      <c r="D149" s="43"/>
      <c r="E149" s="43"/>
      <c r="F149" s="43"/>
      <c r="G149" s="44"/>
      <c r="H149" s="45"/>
      <c r="I149" s="43"/>
      <c r="J149" s="46"/>
      <c r="K149" s="24"/>
      <c r="L149" s="24"/>
    </row>
    <row r="150" spans="1:12" x14ac:dyDescent="0.4">
      <c r="A150" s="24"/>
      <c r="B150" s="24"/>
      <c r="C150" s="42"/>
      <c r="D150" s="43"/>
      <c r="E150" s="43"/>
      <c r="F150" s="43"/>
      <c r="G150" s="44"/>
      <c r="H150" s="45"/>
      <c r="I150" s="43"/>
      <c r="J150" s="46"/>
      <c r="K150" s="24"/>
      <c r="L150" s="24"/>
    </row>
    <row r="151" spans="1:12" x14ac:dyDescent="0.4">
      <c r="A151" s="24"/>
      <c r="B151" s="24"/>
      <c r="C151" s="42"/>
      <c r="D151" s="43"/>
      <c r="E151" s="43"/>
      <c r="F151" s="43"/>
      <c r="G151" s="44"/>
      <c r="H151" s="45"/>
      <c r="I151" s="43"/>
      <c r="J151" s="46"/>
      <c r="K151" s="24"/>
      <c r="L151" s="24"/>
    </row>
    <row r="152" spans="1:12" x14ac:dyDescent="0.4">
      <c r="A152" s="24"/>
      <c r="B152" s="24"/>
      <c r="C152" s="42"/>
      <c r="D152" s="43"/>
      <c r="E152" s="43"/>
      <c r="F152" s="43"/>
      <c r="G152" s="44"/>
      <c r="H152" s="45"/>
      <c r="I152" s="43"/>
      <c r="J152" s="46"/>
      <c r="K152" s="24"/>
      <c r="L152" s="24"/>
    </row>
    <row r="153" spans="1:12" x14ac:dyDescent="0.4">
      <c r="A153" s="24"/>
      <c r="B153" s="24"/>
      <c r="C153" s="42"/>
      <c r="D153" s="43"/>
      <c r="E153" s="43"/>
      <c r="F153" s="43"/>
      <c r="G153" s="44"/>
      <c r="H153" s="45"/>
      <c r="I153" s="43"/>
      <c r="J153" s="46"/>
      <c r="K153" s="24"/>
      <c r="L153" s="24"/>
    </row>
    <row r="154" spans="1:12" x14ac:dyDescent="0.4">
      <c r="A154" s="24"/>
      <c r="B154" s="24"/>
      <c r="C154" s="42"/>
      <c r="D154" s="43"/>
      <c r="E154" s="43"/>
      <c r="F154" s="43"/>
      <c r="G154" s="44"/>
      <c r="H154" s="45"/>
      <c r="I154" s="43"/>
      <c r="J154" s="46"/>
      <c r="K154" s="24"/>
      <c r="L154" s="24"/>
    </row>
    <row r="155" spans="1:12" x14ac:dyDescent="0.4">
      <c r="A155" s="24"/>
      <c r="B155" s="24"/>
      <c r="C155" s="42"/>
      <c r="D155" s="43"/>
      <c r="E155" s="43"/>
      <c r="F155" s="43"/>
      <c r="G155" s="44"/>
      <c r="H155" s="45"/>
      <c r="I155" s="43"/>
      <c r="J155" s="46"/>
      <c r="K155" s="24"/>
      <c r="L155" s="24"/>
    </row>
    <row r="156" spans="1:12" x14ac:dyDescent="0.4">
      <c r="A156" s="24"/>
      <c r="B156" s="24"/>
      <c r="C156" s="42"/>
      <c r="D156" s="43"/>
      <c r="E156" s="43"/>
      <c r="F156" s="43"/>
      <c r="G156" s="44"/>
      <c r="H156" s="45"/>
      <c r="I156" s="43"/>
      <c r="J156" s="46"/>
      <c r="K156" s="24"/>
      <c r="L156" s="24"/>
    </row>
    <row r="157" spans="1:12" x14ac:dyDescent="0.4">
      <c r="A157" s="24"/>
      <c r="B157" s="24"/>
      <c r="C157" s="42"/>
      <c r="D157" s="43"/>
      <c r="E157" s="43"/>
      <c r="F157" s="43"/>
      <c r="G157" s="44"/>
      <c r="H157" s="45"/>
      <c r="I157" s="43"/>
      <c r="J157" s="46"/>
      <c r="K157" s="24"/>
      <c r="L157" s="24"/>
    </row>
    <row r="158" spans="1:12" x14ac:dyDescent="0.4">
      <c r="A158" s="24"/>
      <c r="B158" s="24"/>
      <c r="C158" s="42"/>
      <c r="D158" s="43"/>
      <c r="E158" s="43"/>
      <c r="F158" s="43"/>
      <c r="G158" s="44"/>
      <c r="H158" s="45"/>
      <c r="I158" s="43"/>
      <c r="J158" s="46"/>
      <c r="K158" s="24"/>
      <c r="L158" s="24"/>
    </row>
    <row r="159" spans="1:12" x14ac:dyDescent="0.4">
      <c r="A159" s="24"/>
      <c r="B159" s="24"/>
      <c r="C159" s="42"/>
      <c r="D159" s="43"/>
      <c r="E159" s="43"/>
      <c r="F159" s="43"/>
      <c r="G159" s="44"/>
      <c r="H159" s="45"/>
      <c r="I159" s="43"/>
      <c r="J159" s="46"/>
      <c r="K159" s="24"/>
      <c r="L159" s="24"/>
    </row>
    <row r="160" spans="1:12" x14ac:dyDescent="0.4">
      <c r="A160" s="24"/>
      <c r="B160" s="24"/>
      <c r="C160" s="42"/>
      <c r="D160" s="43"/>
      <c r="E160" s="43"/>
      <c r="F160" s="43"/>
      <c r="G160" s="44"/>
      <c r="H160" s="45"/>
      <c r="I160" s="43"/>
      <c r="J160" s="46"/>
      <c r="K160" s="24"/>
      <c r="L160" s="24"/>
    </row>
    <row r="161" spans="1:12" x14ac:dyDescent="0.4">
      <c r="A161" s="24"/>
      <c r="B161" s="24"/>
      <c r="C161" s="42"/>
      <c r="D161" s="43"/>
      <c r="E161" s="43"/>
      <c r="F161" s="43"/>
      <c r="G161" s="44"/>
      <c r="H161" s="45"/>
      <c r="I161" s="43"/>
      <c r="J161" s="46"/>
      <c r="K161" s="24"/>
      <c r="L161" s="24"/>
    </row>
    <row r="162" spans="1:12" x14ac:dyDescent="0.4">
      <c r="A162" s="24"/>
      <c r="B162" s="24"/>
      <c r="C162" s="42"/>
      <c r="D162" s="43"/>
      <c r="E162" s="43"/>
      <c r="F162" s="43"/>
      <c r="G162" s="44"/>
      <c r="H162" s="45"/>
      <c r="I162" s="43"/>
      <c r="J162" s="46"/>
      <c r="K162" s="24"/>
      <c r="L162" s="24"/>
    </row>
    <row r="163" spans="1:12" x14ac:dyDescent="0.4">
      <c r="A163" s="24"/>
      <c r="B163" s="24"/>
      <c r="C163" s="42"/>
      <c r="D163" s="43"/>
      <c r="E163" s="43"/>
      <c r="F163" s="43"/>
      <c r="G163" s="44"/>
      <c r="H163" s="45"/>
      <c r="I163" s="43"/>
      <c r="J163" s="46"/>
      <c r="K163" s="24"/>
      <c r="L163" s="24"/>
    </row>
    <row r="164" spans="1:12" x14ac:dyDescent="0.4">
      <c r="A164" s="24"/>
      <c r="B164" s="24"/>
      <c r="C164" s="42"/>
      <c r="D164" s="43"/>
      <c r="E164" s="43"/>
      <c r="F164" s="43"/>
      <c r="G164" s="44"/>
      <c r="H164" s="45"/>
      <c r="I164" s="43"/>
      <c r="J164" s="46"/>
      <c r="K164" s="24"/>
      <c r="L164" s="24"/>
    </row>
    <row r="165" spans="1:12" x14ac:dyDescent="0.4">
      <c r="A165" s="24"/>
      <c r="B165" s="24"/>
      <c r="C165" s="42"/>
      <c r="D165" s="43"/>
      <c r="E165" s="43"/>
      <c r="F165" s="43"/>
      <c r="G165" s="44"/>
      <c r="H165" s="45"/>
      <c r="I165" s="43"/>
      <c r="J165" s="46"/>
      <c r="K165" s="24"/>
      <c r="L165" s="24"/>
    </row>
    <row r="166" spans="1:12" x14ac:dyDescent="0.4">
      <c r="A166" s="24"/>
      <c r="B166" s="24"/>
      <c r="C166" s="42"/>
      <c r="D166" s="43"/>
      <c r="E166" s="43"/>
      <c r="F166" s="43"/>
      <c r="G166" s="44"/>
      <c r="H166" s="45"/>
      <c r="I166" s="43"/>
      <c r="J166" s="46"/>
      <c r="K166" s="24"/>
      <c r="L166" s="24"/>
    </row>
    <row r="167" spans="1:12" x14ac:dyDescent="0.4">
      <c r="A167" s="24"/>
      <c r="B167" s="24"/>
      <c r="C167" s="42"/>
      <c r="D167" s="43"/>
      <c r="E167" s="43"/>
      <c r="F167" s="43"/>
      <c r="G167" s="44"/>
      <c r="H167" s="45"/>
      <c r="I167" s="43"/>
      <c r="J167" s="46"/>
      <c r="K167" s="24"/>
      <c r="L167" s="24"/>
    </row>
    <row r="168" spans="1:12" x14ac:dyDescent="0.4">
      <c r="A168" s="24"/>
      <c r="B168" s="24"/>
      <c r="C168" s="42"/>
      <c r="D168" s="43"/>
      <c r="E168" s="43"/>
      <c r="F168" s="43"/>
      <c r="G168" s="44"/>
      <c r="H168" s="45"/>
      <c r="I168" s="43"/>
      <c r="J168" s="46"/>
      <c r="K168" s="24"/>
      <c r="L168" s="24"/>
    </row>
    <row r="169" spans="1:12" x14ac:dyDescent="0.4">
      <c r="A169" s="24"/>
      <c r="B169" s="24"/>
      <c r="C169" s="42"/>
      <c r="D169" s="43"/>
      <c r="E169" s="43"/>
      <c r="F169" s="43"/>
      <c r="G169" s="44"/>
      <c r="H169" s="45"/>
      <c r="I169" s="43"/>
      <c r="J169" s="46"/>
      <c r="K169" s="24"/>
      <c r="L169" s="24"/>
    </row>
    <row r="170" spans="1:12" x14ac:dyDescent="0.4">
      <c r="A170" s="24"/>
      <c r="B170" s="24"/>
      <c r="C170" s="42"/>
      <c r="D170" s="43"/>
      <c r="E170" s="43"/>
      <c r="F170" s="43"/>
      <c r="G170" s="44"/>
      <c r="H170" s="45"/>
      <c r="I170" s="43"/>
      <c r="J170" s="46"/>
      <c r="K170" s="24"/>
      <c r="L170" s="24"/>
    </row>
    <row r="171" spans="1:12" x14ac:dyDescent="0.4">
      <c r="A171" s="24"/>
      <c r="B171" s="24"/>
      <c r="C171" s="42"/>
      <c r="D171" s="43"/>
      <c r="E171" s="43"/>
      <c r="F171" s="43"/>
      <c r="G171" s="44"/>
      <c r="H171" s="45"/>
      <c r="I171" s="43"/>
      <c r="J171" s="46"/>
      <c r="K171" s="24"/>
      <c r="L171" s="24"/>
    </row>
    <row r="172" spans="1:12" x14ac:dyDescent="0.4">
      <c r="A172" s="24"/>
      <c r="B172" s="24"/>
      <c r="C172" s="42"/>
      <c r="D172" s="43"/>
      <c r="E172" s="43"/>
      <c r="F172" s="43"/>
      <c r="G172" s="44"/>
      <c r="H172" s="45"/>
      <c r="I172" s="43"/>
      <c r="J172" s="46"/>
      <c r="K172" s="24"/>
      <c r="L172" s="24"/>
    </row>
    <row r="173" spans="1:12" x14ac:dyDescent="0.4">
      <c r="A173" s="24"/>
      <c r="B173" s="24"/>
      <c r="C173" s="42"/>
      <c r="D173" s="43"/>
      <c r="E173" s="43"/>
      <c r="F173" s="43"/>
      <c r="G173" s="44"/>
      <c r="H173" s="45"/>
      <c r="I173" s="43"/>
      <c r="J173" s="46"/>
      <c r="K173" s="24"/>
      <c r="L173" s="24"/>
    </row>
    <row r="174" spans="1:12" x14ac:dyDescent="0.4">
      <c r="A174" s="24"/>
      <c r="B174" s="24"/>
      <c r="C174" s="42"/>
      <c r="D174" s="43"/>
      <c r="E174" s="43"/>
      <c r="F174" s="43"/>
      <c r="G174" s="44"/>
      <c r="H174" s="45"/>
      <c r="I174" s="43"/>
      <c r="J174" s="46"/>
      <c r="K174" s="24"/>
      <c r="L174" s="24"/>
    </row>
    <row r="175" spans="1:12" x14ac:dyDescent="0.4">
      <c r="A175" s="24"/>
      <c r="B175" s="24"/>
      <c r="C175" s="42"/>
      <c r="D175" s="43"/>
      <c r="E175" s="43"/>
      <c r="F175" s="43"/>
      <c r="G175" s="44"/>
      <c r="H175" s="45"/>
      <c r="I175" s="43"/>
      <c r="J175" s="46"/>
      <c r="K175" s="24"/>
      <c r="L175" s="24"/>
    </row>
    <row r="176" spans="1:12" x14ac:dyDescent="0.4">
      <c r="A176" s="24"/>
      <c r="B176" s="24"/>
      <c r="C176" s="42"/>
      <c r="D176" s="43"/>
      <c r="E176" s="43"/>
      <c r="F176" s="43"/>
      <c r="G176" s="44"/>
      <c r="H176" s="45"/>
      <c r="I176" s="43"/>
      <c r="J176" s="46"/>
      <c r="K176" s="24"/>
      <c r="L176" s="24"/>
    </row>
    <row r="177" spans="1:12" x14ac:dyDescent="0.4">
      <c r="A177" s="24"/>
      <c r="B177" s="24"/>
      <c r="C177" s="42"/>
      <c r="D177" s="43"/>
      <c r="E177" s="43"/>
      <c r="F177" s="43"/>
      <c r="G177" s="44"/>
      <c r="H177" s="45"/>
      <c r="I177" s="43"/>
      <c r="J177" s="46"/>
      <c r="K177" s="24"/>
      <c r="L177" s="24"/>
    </row>
    <row r="178" spans="1:12" x14ac:dyDescent="0.4">
      <c r="A178" s="24"/>
      <c r="B178" s="24"/>
      <c r="C178" s="42"/>
      <c r="D178" s="43"/>
      <c r="E178" s="43"/>
      <c r="F178" s="43"/>
      <c r="G178" s="44"/>
      <c r="H178" s="45"/>
      <c r="I178" s="43"/>
      <c r="J178" s="46"/>
      <c r="K178" s="24"/>
      <c r="L178" s="24"/>
    </row>
    <row r="179" spans="1:12" x14ac:dyDescent="0.4">
      <c r="A179" s="24"/>
      <c r="B179" s="24"/>
      <c r="C179" s="42"/>
      <c r="D179" s="43"/>
      <c r="E179" s="43"/>
      <c r="F179" s="43"/>
      <c r="G179" s="44"/>
      <c r="H179" s="45"/>
      <c r="I179" s="43"/>
      <c r="J179" s="46"/>
      <c r="K179" s="24"/>
      <c r="L179" s="24"/>
    </row>
    <row r="180" spans="1:12" x14ac:dyDescent="0.4">
      <c r="A180" s="24"/>
      <c r="B180" s="24"/>
      <c r="C180" s="42"/>
      <c r="D180" s="43"/>
      <c r="E180" s="43"/>
      <c r="F180" s="43"/>
      <c r="G180" s="44"/>
      <c r="H180" s="45"/>
      <c r="I180" s="43"/>
      <c r="J180" s="46"/>
      <c r="K180" s="24"/>
      <c r="L180" s="24"/>
    </row>
    <row r="181" spans="1:12" x14ac:dyDescent="0.4">
      <c r="A181" s="24"/>
      <c r="B181" s="24"/>
      <c r="C181" s="42"/>
      <c r="D181" s="43"/>
      <c r="E181" s="43"/>
      <c r="F181" s="43"/>
      <c r="G181" s="44"/>
      <c r="H181" s="45"/>
      <c r="I181" s="43"/>
      <c r="J181" s="46"/>
      <c r="K181" s="24"/>
      <c r="L181" s="24"/>
    </row>
    <row r="182" spans="1:12" x14ac:dyDescent="0.4">
      <c r="A182" s="24"/>
      <c r="B182" s="24"/>
      <c r="C182" s="42"/>
      <c r="D182" s="43"/>
      <c r="E182" s="43"/>
      <c r="F182" s="43"/>
      <c r="G182" s="44"/>
      <c r="H182" s="45"/>
      <c r="I182" s="43"/>
      <c r="J182" s="46"/>
      <c r="K182" s="24"/>
      <c r="L182" s="24"/>
    </row>
    <row r="183" spans="1:12" x14ac:dyDescent="0.4">
      <c r="A183" s="24"/>
      <c r="B183" s="24"/>
      <c r="C183" s="42"/>
      <c r="D183" s="43"/>
      <c r="E183" s="43"/>
      <c r="F183" s="43"/>
      <c r="G183" s="44"/>
      <c r="H183" s="45"/>
      <c r="I183" s="43"/>
      <c r="J183" s="46"/>
      <c r="K183" s="24"/>
      <c r="L183" s="24"/>
    </row>
    <row r="184" spans="1:12" x14ac:dyDescent="0.4">
      <c r="A184" s="24"/>
      <c r="B184" s="24"/>
      <c r="C184" s="42"/>
      <c r="D184" s="43"/>
      <c r="E184" s="43"/>
      <c r="F184" s="43"/>
      <c r="G184" s="44"/>
      <c r="H184" s="45"/>
      <c r="I184" s="43"/>
      <c r="J184" s="46"/>
      <c r="K184" s="24"/>
      <c r="L184" s="24"/>
    </row>
    <row r="185" spans="1:12" x14ac:dyDescent="0.4">
      <c r="A185" s="24"/>
      <c r="B185" s="24"/>
      <c r="C185" s="42"/>
      <c r="D185" s="43"/>
      <c r="E185" s="43"/>
      <c r="F185" s="43"/>
      <c r="G185" s="44"/>
      <c r="H185" s="45"/>
      <c r="I185" s="43"/>
      <c r="J185" s="46"/>
      <c r="K185" s="24"/>
      <c r="L185" s="24"/>
    </row>
    <row r="186" spans="1:12" x14ac:dyDescent="0.4">
      <c r="A186" s="24"/>
      <c r="B186" s="24"/>
      <c r="C186" s="42"/>
      <c r="D186" s="43"/>
      <c r="E186" s="43"/>
      <c r="F186" s="43"/>
      <c r="G186" s="44"/>
      <c r="H186" s="45"/>
      <c r="I186" s="43"/>
      <c r="J186" s="46"/>
      <c r="K186" s="24"/>
      <c r="L186" s="24"/>
    </row>
    <row r="187" spans="1:12" x14ac:dyDescent="0.4">
      <c r="A187" s="24"/>
      <c r="B187" s="24"/>
      <c r="C187" s="42"/>
      <c r="D187" s="43"/>
      <c r="E187" s="43"/>
      <c r="F187" s="43"/>
      <c r="G187" s="44"/>
      <c r="H187" s="45"/>
      <c r="I187" s="43"/>
      <c r="J187" s="46"/>
      <c r="K187" s="24"/>
      <c r="L187" s="24"/>
    </row>
    <row r="188" spans="1:12" x14ac:dyDescent="0.4">
      <c r="A188" s="24"/>
      <c r="B188" s="24"/>
      <c r="C188" s="42"/>
      <c r="D188" s="43"/>
      <c r="E188" s="43"/>
      <c r="F188" s="43"/>
      <c r="G188" s="44"/>
      <c r="H188" s="45"/>
      <c r="I188" s="43"/>
      <c r="J188" s="46"/>
      <c r="K188" s="24"/>
      <c r="L188" s="24"/>
    </row>
    <row r="189" spans="1:12" x14ac:dyDescent="0.4">
      <c r="A189" s="24"/>
      <c r="B189" s="24"/>
      <c r="C189" s="42"/>
      <c r="D189" s="43"/>
      <c r="E189" s="43"/>
      <c r="F189" s="43"/>
      <c r="G189" s="44"/>
      <c r="H189" s="45"/>
      <c r="I189" s="43"/>
      <c r="J189" s="46"/>
      <c r="K189" s="24"/>
      <c r="L189" s="24"/>
    </row>
    <row r="190" spans="1:12" x14ac:dyDescent="0.4">
      <c r="A190" s="24"/>
      <c r="B190" s="24"/>
      <c r="C190" s="42"/>
      <c r="D190" s="43"/>
      <c r="E190" s="43"/>
      <c r="F190" s="43"/>
      <c r="G190" s="44"/>
      <c r="H190" s="45"/>
      <c r="I190" s="43"/>
      <c r="J190" s="46"/>
      <c r="K190" s="24"/>
      <c r="L190" s="24"/>
    </row>
    <row r="191" spans="1:12" x14ac:dyDescent="0.4">
      <c r="A191" s="24"/>
      <c r="B191" s="24"/>
      <c r="C191" s="42"/>
      <c r="D191" s="43"/>
      <c r="E191" s="43"/>
      <c r="F191" s="43"/>
      <c r="G191" s="44"/>
      <c r="H191" s="45"/>
      <c r="I191" s="43"/>
      <c r="J191" s="46"/>
      <c r="K191" s="24"/>
      <c r="L191" s="24"/>
    </row>
    <row r="192" spans="1:12" x14ac:dyDescent="0.4">
      <c r="A192" s="24"/>
      <c r="B192" s="24"/>
      <c r="C192" s="42"/>
      <c r="D192" s="43"/>
      <c r="E192" s="43"/>
      <c r="F192" s="43"/>
      <c r="G192" s="44"/>
      <c r="H192" s="45"/>
      <c r="I192" s="43"/>
      <c r="J192" s="46"/>
      <c r="K192" s="24"/>
      <c r="L192" s="24"/>
    </row>
    <row r="193" spans="1:12" x14ac:dyDescent="0.4">
      <c r="A193" s="24"/>
      <c r="B193" s="24"/>
      <c r="C193" s="42"/>
      <c r="D193" s="43"/>
      <c r="E193" s="43"/>
      <c r="F193" s="43"/>
      <c r="G193" s="44"/>
      <c r="H193" s="45"/>
      <c r="I193" s="43"/>
      <c r="J193" s="46"/>
      <c r="K193" s="24"/>
      <c r="L193" s="24"/>
    </row>
    <row r="194" spans="1:12" x14ac:dyDescent="0.4">
      <c r="A194" s="24"/>
      <c r="B194" s="24"/>
      <c r="C194" s="42"/>
      <c r="D194" s="43"/>
      <c r="E194" s="43"/>
      <c r="F194" s="43"/>
      <c r="G194" s="44"/>
      <c r="H194" s="45"/>
      <c r="I194" s="43"/>
      <c r="J194" s="46"/>
      <c r="K194" s="24"/>
      <c r="L194" s="24"/>
    </row>
    <row r="195" spans="1:12" x14ac:dyDescent="0.4">
      <c r="A195" s="24"/>
      <c r="B195" s="24"/>
      <c r="C195" s="42"/>
      <c r="D195" s="43"/>
      <c r="E195" s="43"/>
      <c r="F195" s="43"/>
      <c r="G195" s="44"/>
      <c r="H195" s="45"/>
      <c r="I195" s="43"/>
      <c r="J195" s="46"/>
      <c r="K195" s="24"/>
      <c r="L195" s="24"/>
    </row>
    <row r="196" spans="1:12" x14ac:dyDescent="0.4">
      <c r="A196" s="24"/>
      <c r="B196" s="24"/>
      <c r="C196" s="42"/>
      <c r="D196" s="43"/>
      <c r="E196" s="43"/>
      <c r="F196" s="43"/>
      <c r="G196" s="44"/>
      <c r="H196" s="45"/>
      <c r="I196" s="43"/>
      <c r="J196" s="46"/>
      <c r="K196" s="24"/>
      <c r="L196" s="24"/>
    </row>
    <row r="197" spans="1:12" x14ac:dyDescent="0.4">
      <c r="A197" s="24"/>
      <c r="B197" s="24"/>
      <c r="C197" s="42"/>
      <c r="D197" s="43"/>
      <c r="E197" s="43"/>
      <c r="F197" s="43"/>
      <c r="G197" s="44"/>
      <c r="H197" s="45"/>
      <c r="I197" s="43"/>
      <c r="J197" s="46"/>
      <c r="K197" s="24"/>
      <c r="L197" s="24"/>
    </row>
    <row r="198" spans="1:12" x14ac:dyDescent="0.4">
      <c r="A198" s="24"/>
      <c r="B198" s="24"/>
      <c r="C198" s="42"/>
      <c r="D198" s="43"/>
      <c r="E198" s="43"/>
      <c r="F198" s="43"/>
      <c r="G198" s="44"/>
      <c r="H198" s="45"/>
      <c r="I198" s="43"/>
      <c r="J198" s="46"/>
      <c r="K198" s="24"/>
      <c r="L198" s="24"/>
    </row>
    <row r="199" spans="1:12" x14ac:dyDescent="0.4">
      <c r="A199" s="24"/>
      <c r="B199" s="24"/>
      <c r="C199" s="42"/>
      <c r="D199" s="43"/>
      <c r="E199" s="43"/>
      <c r="F199" s="43"/>
      <c r="G199" s="44"/>
      <c r="H199" s="45"/>
      <c r="I199" s="43"/>
      <c r="J199" s="46"/>
      <c r="K199" s="24"/>
      <c r="L199" s="24"/>
    </row>
    <row r="200" spans="1:12" x14ac:dyDescent="0.4">
      <c r="A200" s="24"/>
      <c r="B200" s="24"/>
      <c r="C200" s="42"/>
      <c r="D200" s="43"/>
      <c r="E200" s="43"/>
      <c r="F200" s="43"/>
      <c r="G200" s="44"/>
      <c r="H200" s="45"/>
      <c r="I200" s="43"/>
      <c r="J200" s="46"/>
      <c r="K200" s="24"/>
      <c r="L200" s="24"/>
    </row>
    <row r="201" spans="1:12" x14ac:dyDescent="0.4">
      <c r="A201" s="24"/>
      <c r="B201" s="24"/>
      <c r="C201" s="42"/>
      <c r="D201" s="43"/>
      <c r="E201" s="43"/>
      <c r="F201" s="43"/>
      <c r="G201" s="44"/>
      <c r="H201" s="45"/>
      <c r="I201" s="43"/>
      <c r="J201" s="46"/>
      <c r="K201" s="24"/>
      <c r="L201" s="24"/>
    </row>
    <row r="202" spans="1:12" x14ac:dyDescent="0.4">
      <c r="A202" s="24"/>
      <c r="B202" s="24"/>
      <c r="C202" s="42"/>
      <c r="D202" s="43"/>
      <c r="E202" s="43"/>
      <c r="F202" s="43"/>
      <c r="G202" s="44"/>
      <c r="H202" s="45"/>
      <c r="I202" s="43"/>
      <c r="J202" s="46"/>
      <c r="K202" s="24"/>
      <c r="L202" s="24"/>
    </row>
    <row r="203" spans="1:12" x14ac:dyDescent="0.4">
      <c r="A203" s="24"/>
      <c r="B203" s="24"/>
      <c r="C203" s="42"/>
      <c r="D203" s="43"/>
      <c r="E203" s="43"/>
      <c r="F203" s="43"/>
      <c r="G203" s="44"/>
      <c r="H203" s="45"/>
      <c r="I203" s="43"/>
      <c r="J203" s="46"/>
      <c r="K203" s="24"/>
      <c r="L203" s="24"/>
    </row>
    <row r="204" spans="1:12" x14ac:dyDescent="0.4">
      <c r="A204" s="24"/>
      <c r="B204" s="24"/>
      <c r="C204" s="42"/>
      <c r="D204" s="43"/>
      <c r="E204" s="43"/>
      <c r="F204" s="43"/>
      <c r="G204" s="44"/>
      <c r="H204" s="45"/>
      <c r="I204" s="43"/>
      <c r="J204" s="46"/>
      <c r="K204" s="24"/>
      <c r="L204" s="24"/>
    </row>
    <row r="205" spans="1:12" x14ac:dyDescent="0.4">
      <c r="A205" s="24"/>
      <c r="B205" s="24"/>
      <c r="C205" s="42"/>
      <c r="D205" s="43"/>
      <c r="E205" s="43"/>
      <c r="F205" s="43"/>
      <c r="G205" s="44"/>
      <c r="H205" s="45"/>
      <c r="I205" s="43"/>
      <c r="J205" s="46"/>
      <c r="K205" s="24"/>
      <c r="L205" s="24"/>
    </row>
    <row r="206" spans="1:12" x14ac:dyDescent="0.4">
      <c r="A206" s="24"/>
      <c r="B206" s="24"/>
      <c r="C206" s="42"/>
      <c r="D206" s="43"/>
      <c r="E206" s="43"/>
      <c r="F206" s="43"/>
      <c r="G206" s="44"/>
      <c r="H206" s="45"/>
      <c r="I206" s="43"/>
      <c r="J206" s="46"/>
      <c r="K206" s="24"/>
      <c r="L206" s="24"/>
    </row>
    <row r="207" spans="1:12" x14ac:dyDescent="0.4">
      <c r="A207" s="24"/>
      <c r="B207" s="24"/>
      <c r="C207" s="42"/>
      <c r="D207" s="43"/>
      <c r="E207" s="43"/>
      <c r="F207" s="43"/>
      <c r="G207" s="44"/>
      <c r="H207" s="45"/>
      <c r="I207" s="43"/>
      <c r="J207" s="46"/>
      <c r="K207" s="24"/>
      <c r="L207" s="24"/>
    </row>
    <row r="208" spans="1:12" x14ac:dyDescent="0.4">
      <c r="A208" s="24"/>
      <c r="B208" s="24"/>
      <c r="C208" s="42"/>
      <c r="D208" s="43"/>
      <c r="E208" s="43"/>
      <c r="F208" s="43"/>
      <c r="G208" s="44"/>
      <c r="H208" s="45"/>
      <c r="I208" s="43"/>
      <c r="J208" s="46"/>
      <c r="K208" s="24"/>
      <c r="L208" s="24"/>
    </row>
    <row r="209" spans="1:12" x14ac:dyDescent="0.4">
      <c r="A209" s="24"/>
      <c r="B209" s="24"/>
      <c r="C209" s="42"/>
      <c r="D209" s="43"/>
      <c r="E209" s="43"/>
      <c r="F209" s="43"/>
      <c r="G209" s="44"/>
      <c r="H209" s="45"/>
      <c r="I209" s="43"/>
      <c r="J209" s="46"/>
      <c r="K209" s="24"/>
      <c r="L209" s="24"/>
    </row>
    <row r="210" spans="1:12" x14ac:dyDescent="0.4">
      <c r="A210" s="24"/>
      <c r="B210" s="24"/>
      <c r="C210" s="42"/>
      <c r="D210" s="43"/>
      <c r="E210" s="43"/>
      <c r="F210" s="43"/>
      <c r="G210" s="44"/>
      <c r="H210" s="45"/>
      <c r="I210" s="43"/>
      <c r="J210" s="46"/>
      <c r="K210" s="24"/>
      <c r="L210" s="24"/>
    </row>
    <row r="211" spans="1:12" x14ac:dyDescent="0.4">
      <c r="A211" s="24"/>
      <c r="B211" s="24"/>
      <c r="C211" s="42"/>
      <c r="D211" s="43"/>
      <c r="E211" s="43"/>
      <c r="F211" s="43"/>
      <c r="G211" s="44"/>
      <c r="H211" s="45"/>
      <c r="I211" s="43"/>
      <c r="J211" s="46"/>
      <c r="K211" s="24"/>
      <c r="L211" s="24"/>
    </row>
    <row r="212" spans="1:12" x14ac:dyDescent="0.4">
      <c r="A212" s="24"/>
      <c r="B212" s="24"/>
      <c r="C212" s="42"/>
      <c r="D212" s="43"/>
      <c r="E212" s="43"/>
      <c r="F212" s="43"/>
      <c r="G212" s="44"/>
      <c r="H212" s="45"/>
      <c r="I212" s="43"/>
      <c r="J212" s="46"/>
      <c r="K212" s="24"/>
      <c r="L212" s="24"/>
    </row>
    <row r="213" spans="1:12" x14ac:dyDescent="0.4">
      <c r="A213" s="24"/>
      <c r="B213" s="24"/>
      <c r="C213" s="42"/>
      <c r="D213" s="43"/>
      <c r="E213" s="43"/>
      <c r="F213" s="43"/>
      <c r="G213" s="44"/>
      <c r="H213" s="45"/>
      <c r="I213" s="43"/>
      <c r="J213" s="46"/>
      <c r="K213" s="24"/>
      <c r="L213" s="24"/>
    </row>
    <row r="214" spans="1:12" x14ac:dyDescent="0.4">
      <c r="A214" s="24"/>
      <c r="B214" s="24"/>
      <c r="C214" s="42"/>
      <c r="D214" s="43"/>
      <c r="E214" s="43"/>
      <c r="F214" s="43"/>
      <c r="G214" s="44"/>
      <c r="H214" s="45"/>
      <c r="I214" s="43"/>
      <c r="J214" s="46"/>
      <c r="K214" s="24"/>
      <c r="L214" s="24"/>
    </row>
    <row r="215" spans="1:12" x14ac:dyDescent="0.4">
      <c r="A215" s="24"/>
      <c r="B215" s="24"/>
      <c r="C215" s="42"/>
      <c r="D215" s="43"/>
      <c r="E215" s="43"/>
      <c r="F215" s="43"/>
      <c r="G215" s="44"/>
      <c r="H215" s="45"/>
      <c r="I215" s="43"/>
      <c r="J215" s="46"/>
      <c r="K215" s="24"/>
      <c r="L215" s="24"/>
    </row>
    <row r="216" spans="1:12" x14ac:dyDescent="0.4">
      <c r="A216" s="24"/>
      <c r="B216" s="24"/>
      <c r="C216" s="42"/>
      <c r="D216" s="43"/>
      <c r="E216" s="43"/>
      <c r="F216" s="43"/>
      <c r="G216" s="44"/>
      <c r="H216" s="45"/>
      <c r="I216" s="43"/>
      <c r="J216" s="46"/>
      <c r="K216" s="24"/>
      <c r="L216" s="24"/>
    </row>
    <row r="217" spans="1:12" x14ac:dyDescent="0.4">
      <c r="A217" s="24"/>
      <c r="B217" s="24"/>
      <c r="C217" s="42"/>
      <c r="D217" s="43"/>
      <c r="E217" s="43"/>
      <c r="F217" s="43"/>
      <c r="G217" s="44"/>
      <c r="H217" s="45"/>
      <c r="I217" s="43"/>
      <c r="J217" s="46"/>
      <c r="K217" s="24"/>
      <c r="L217" s="24"/>
    </row>
    <row r="218" spans="1:12" x14ac:dyDescent="0.4">
      <c r="A218" s="24"/>
      <c r="B218" s="24"/>
      <c r="C218" s="42"/>
      <c r="D218" s="43"/>
      <c r="E218" s="43"/>
      <c r="F218" s="43"/>
      <c r="G218" s="44"/>
      <c r="H218" s="45"/>
      <c r="I218" s="43"/>
      <c r="J218" s="46"/>
      <c r="K218" s="24"/>
      <c r="L218" s="24"/>
    </row>
    <row r="219" spans="1:12" x14ac:dyDescent="0.4">
      <c r="A219" s="24"/>
      <c r="B219" s="24"/>
      <c r="C219" s="42"/>
      <c r="D219" s="43"/>
      <c r="E219" s="43"/>
      <c r="F219" s="43"/>
      <c r="G219" s="44"/>
      <c r="H219" s="45"/>
      <c r="I219" s="43"/>
      <c r="J219" s="46"/>
      <c r="K219" s="24"/>
      <c r="L219" s="24"/>
    </row>
    <row r="220" spans="1:12" x14ac:dyDescent="0.4">
      <c r="A220" s="24"/>
      <c r="B220" s="24"/>
      <c r="C220" s="42"/>
      <c r="D220" s="43"/>
      <c r="E220" s="43"/>
      <c r="F220" s="43"/>
      <c r="G220" s="44"/>
      <c r="H220" s="45"/>
      <c r="I220" s="43"/>
      <c r="J220" s="46"/>
      <c r="K220" s="24"/>
      <c r="L220" s="24"/>
    </row>
    <row r="221" spans="1:12" x14ac:dyDescent="0.4">
      <c r="A221" s="24"/>
      <c r="B221" s="24"/>
      <c r="C221" s="42"/>
      <c r="D221" s="43"/>
      <c r="E221" s="43"/>
      <c r="F221" s="43"/>
      <c r="G221" s="44"/>
      <c r="H221" s="45"/>
      <c r="I221" s="43"/>
      <c r="J221" s="46"/>
      <c r="K221" s="24"/>
      <c r="L221" s="24"/>
    </row>
    <row r="222" spans="1:12" x14ac:dyDescent="0.4">
      <c r="A222" s="24"/>
      <c r="B222" s="24"/>
      <c r="C222" s="42"/>
      <c r="D222" s="43"/>
      <c r="E222" s="43"/>
      <c r="F222" s="43"/>
      <c r="G222" s="44"/>
      <c r="H222" s="45"/>
      <c r="I222" s="43"/>
      <c r="J222" s="46"/>
      <c r="K222" s="24"/>
      <c r="L222" s="24"/>
    </row>
    <row r="223" spans="1:12" x14ac:dyDescent="0.4">
      <c r="A223" s="24"/>
      <c r="B223" s="24"/>
      <c r="C223" s="42"/>
      <c r="D223" s="43"/>
      <c r="E223" s="43"/>
      <c r="F223" s="43"/>
      <c r="G223" s="44"/>
      <c r="H223" s="45"/>
      <c r="I223" s="43"/>
      <c r="J223" s="46"/>
      <c r="K223" s="24"/>
      <c r="L223" s="24"/>
    </row>
    <row r="224" spans="1:12" x14ac:dyDescent="0.4">
      <c r="A224" s="24"/>
      <c r="B224" s="24"/>
      <c r="C224" s="42"/>
      <c r="D224" s="43"/>
      <c r="E224" s="43"/>
      <c r="F224" s="43"/>
      <c r="G224" s="44"/>
      <c r="H224" s="45"/>
      <c r="I224" s="43"/>
      <c r="J224" s="46"/>
      <c r="K224" s="24"/>
      <c r="L224" s="24"/>
    </row>
    <row r="225" spans="1:12" x14ac:dyDescent="0.4">
      <c r="A225" s="24"/>
      <c r="B225" s="24"/>
      <c r="C225" s="42"/>
      <c r="D225" s="43"/>
      <c r="E225" s="43"/>
      <c r="F225" s="43"/>
      <c r="G225" s="44"/>
      <c r="H225" s="45"/>
      <c r="I225" s="43"/>
      <c r="J225" s="46"/>
      <c r="K225" s="24"/>
      <c r="L225" s="24"/>
    </row>
    <row r="226" spans="1:12" x14ac:dyDescent="0.4">
      <c r="A226" s="24"/>
      <c r="B226" s="24"/>
      <c r="C226" s="42"/>
      <c r="D226" s="43"/>
      <c r="E226" s="43"/>
      <c r="F226" s="43"/>
      <c r="G226" s="44"/>
      <c r="H226" s="45"/>
      <c r="I226" s="43"/>
      <c r="J226" s="46"/>
      <c r="K226" s="24"/>
      <c r="L226" s="24"/>
    </row>
    <row r="227" spans="1:12" x14ac:dyDescent="0.4">
      <c r="A227" s="24"/>
      <c r="B227" s="24"/>
      <c r="C227" s="42"/>
      <c r="D227" s="43"/>
      <c r="E227" s="43"/>
      <c r="F227" s="43"/>
      <c r="G227" s="44"/>
      <c r="H227" s="45"/>
      <c r="I227" s="43"/>
      <c r="J227" s="46"/>
      <c r="K227" s="24"/>
      <c r="L227" s="24"/>
    </row>
    <row r="228" spans="1:12" x14ac:dyDescent="0.4">
      <c r="A228" s="24"/>
      <c r="B228" s="24"/>
      <c r="C228" s="42"/>
      <c r="D228" s="43"/>
      <c r="E228" s="43"/>
      <c r="F228" s="43"/>
      <c r="G228" s="44"/>
      <c r="H228" s="45"/>
      <c r="I228" s="43"/>
      <c r="J228" s="46"/>
      <c r="K228" s="24"/>
      <c r="L228" s="24"/>
    </row>
    <row r="229" spans="1:12" x14ac:dyDescent="0.4">
      <c r="A229" s="24"/>
      <c r="B229" s="24"/>
      <c r="C229" s="42"/>
      <c r="D229" s="43"/>
      <c r="E229" s="43"/>
      <c r="F229" s="43"/>
      <c r="G229" s="44"/>
      <c r="H229" s="45"/>
      <c r="I229" s="43"/>
      <c r="J229" s="46"/>
      <c r="K229" s="24"/>
      <c r="L229" s="24"/>
    </row>
    <row r="230" spans="1:12" x14ac:dyDescent="0.4">
      <c r="A230" s="24"/>
      <c r="B230" s="24"/>
      <c r="C230" s="42"/>
      <c r="D230" s="43"/>
      <c r="E230" s="43"/>
      <c r="F230" s="43"/>
      <c r="G230" s="44"/>
      <c r="H230" s="45"/>
      <c r="I230" s="43"/>
      <c r="J230" s="46"/>
      <c r="K230" s="24"/>
      <c r="L230" s="24"/>
    </row>
    <row r="231" spans="1:12" x14ac:dyDescent="0.4">
      <c r="A231" s="24"/>
      <c r="B231" s="24"/>
      <c r="C231" s="42"/>
      <c r="D231" s="43"/>
      <c r="E231" s="43"/>
      <c r="F231" s="43"/>
      <c r="G231" s="44"/>
      <c r="H231" s="45"/>
      <c r="I231" s="43"/>
      <c r="J231" s="46"/>
      <c r="K231" s="24"/>
      <c r="L231" s="24"/>
    </row>
    <row r="232" spans="1:12" x14ac:dyDescent="0.4">
      <c r="A232" s="24"/>
      <c r="B232" s="24"/>
      <c r="C232" s="42"/>
      <c r="D232" s="43"/>
      <c r="E232" s="43"/>
      <c r="F232" s="43"/>
      <c r="G232" s="44"/>
      <c r="H232" s="45"/>
      <c r="I232" s="43"/>
      <c r="J232" s="46"/>
      <c r="K232" s="24"/>
      <c r="L232" s="24"/>
    </row>
    <row r="233" spans="1:12" x14ac:dyDescent="0.4">
      <c r="A233" s="24"/>
      <c r="B233" s="24"/>
      <c r="C233" s="42"/>
      <c r="D233" s="43"/>
      <c r="E233" s="43"/>
      <c r="F233" s="43"/>
      <c r="G233" s="44"/>
      <c r="H233" s="45"/>
      <c r="I233" s="43"/>
      <c r="J233" s="46"/>
      <c r="K233" s="24"/>
      <c r="L233" s="24"/>
    </row>
    <row r="234" spans="1:12" x14ac:dyDescent="0.4">
      <c r="A234" s="24"/>
      <c r="B234" s="24"/>
      <c r="C234" s="42"/>
      <c r="D234" s="43"/>
      <c r="E234" s="43"/>
      <c r="F234" s="43"/>
      <c r="G234" s="44"/>
      <c r="H234" s="45"/>
      <c r="I234" s="43"/>
      <c r="J234" s="46"/>
      <c r="K234" s="24"/>
      <c r="L234" s="24"/>
    </row>
    <row r="235" spans="1:12" x14ac:dyDescent="0.4">
      <c r="A235" s="24"/>
      <c r="B235" s="24"/>
      <c r="C235" s="42"/>
      <c r="D235" s="43"/>
      <c r="E235" s="43"/>
      <c r="F235" s="43"/>
      <c r="G235" s="44"/>
      <c r="H235" s="45"/>
      <c r="I235" s="43"/>
      <c r="J235" s="46"/>
      <c r="K235" s="24"/>
      <c r="L235" s="24"/>
    </row>
  </sheetData>
  <mergeCells count="5">
    <mergeCell ref="C3:G3"/>
    <mergeCell ref="G36:K36"/>
    <mergeCell ref="A49:L49"/>
    <mergeCell ref="F99:K99"/>
    <mergeCell ref="G101:J101"/>
  </mergeCells>
  <printOptions horizontalCentered="1" verticalCentered="1"/>
  <pageMargins left="0.25" right="0.25" top="1.25" bottom="1.25" header="0.5" footer="0.5"/>
  <pageSetup scale="87" fitToHeight="3" orientation="portrait" horizontalDpi="300" verticalDpi="300" r:id="rId1"/>
  <headerFooter alignWithMargins="0"/>
  <rowBreaks count="1" manualBreakCount="1">
    <brk id="50"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84993" r:id="rId4" name="Check Box 1">
              <controlPr defaultSize="0" autoFill="0" autoLine="0" autoPict="0" altText="Impermeable Liner (Optional)">
                <anchor moveWithCells="1">
                  <from>
                    <xdr:col>3</xdr:col>
                    <xdr:colOff>0</xdr:colOff>
                    <xdr:row>81</xdr:row>
                    <xdr:rowOff>143933</xdr:rowOff>
                  </from>
                  <to>
                    <xdr:col>5</xdr:col>
                    <xdr:colOff>342900</xdr:colOff>
                    <xdr:row>83</xdr:row>
                    <xdr:rowOff>38100</xdr:rowOff>
                  </to>
                </anchor>
              </controlPr>
            </control>
          </mc:Choice>
        </mc:AlternateContent>
        <mc:AlternateContent xmlns:mc="http://schemas.openxmlformats.org/markup-compatibility/2006">
          <mc:Choice Requires="x14">
            <control shapeId="84994" r:id="rId5" name="Check Box 2">
              <controlPr defaultSize="0" autoFill="0" autoLine="0" autoPict="0">
                <anchor moveWithCells="1">
                  <from>
                    <xdr:col>3</xdr:col>
                    <xdr:colOff>0</xdr:colOff>
                    <xdr:row>73</xdr:row>
                    <xdr:rowOff>21167</xdr:rowOff>
                  </from>
                  <to>
                    <xdr:col>6</xdr:col>
                    <xdr:colOff>97367</xdr:colOff>
                    <xdr:row>75</xdr:row>
                    <xdr:rowOff>29633</xdr:rowOff>
                  </to>
                </anchor>
              </controlPr>
            </control>
          </mc:Choice>
        </mc:AlternateContent>
        <mc:AlternateContent xmlns:mc="http://schemas.openxmlformats.org/markup-compatibility/2006">
          <mc:Choice Requires="x14">
            <control shapeId="84995" r:id="rId6" name="Check Box 3">
              <controlPr defaultSize="0" autoFill="0" autoLine="0" autoPict="0">
                <anchor moveWithCells="1">
                  <from>
                    <xdr:col>3</xdr:col>
                    <xdr:colOff>0</xdr:colOff>
                    <xdr:row>75</xdr:row>
                    <xdr:rowOff>135467</xdr:rowOff>
                  </from>
                  <to>
                    <xdr:col>6</xdr:col>
                    <xdr:colOff>182033</xdr:colOff>
                    <xdr:row>77</xdr:row>
                    <xdr:rowOff>29633</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sheetPr>
  <dimension ref="A1:P235"/>
  <sheetViews>
    <sheetView topLeftCell="A66" zoomScale="120" zoomScaleNormal="120" workbookViewId="0">
      <selection activeCell="J97" sqref="J97"/>
    </sheetView>
  </sheetViews>
  <sheetFormatPr defaultColWidth="9.1171875" defaultRowHeight="12.7" x14ac:dyDescent="0.4"/>
  <cols>
    <col min="1" max="1" width="2.29296875" style="3" customWidth="1"/>
    <col min="2" max="2" width="10.41015625" style="3" hidden="1" customWidth="1"/>
    <col min="3" max="3" width="4.87890625" style="4" customWidth="1"/>
    <col min="4" max="5" width="9.1171875" style="5"/>
    <col min="6" max="6" width="10" style="5" bestFit="1" customWidth="1"/>
    <col min="7" max="7" width="10.1171875" style="2" bestFit="1" customWidth="1"/>
    <col min="8" max="8" width="9.29296875" style="1" bestFit="1" customWidth="1"/>
    <col min="9" max="9" width="12.41015625" style="5" customWidth="1"/>
    <col min="10" max="10" width="9" style="6" customWidth="1"/>
    <col min="11" max="11" width="9.1171875" style="3"/>
    <col min="12" max="12" width="2.29296875" style="3" customWidth="1"/>
    <col min="13" max="16384" width="9.1171875" style="24"/>
  </cols>
  <sheetData>
    <row r="1" spans="1:16" ht="48" customHeight="1" x14ac:dyDescent="0.55000000000000004">
      <c r="A1" s="47"/>
      <c r="B1" s="47"/>
      <c r="C1" s="48"/>
      <c r="D1" s="49"/>
      <c r="E1" s="49"/>
      <c r="F1" s="49"/>
      <c r="G1" s="50"/>
      <c r="H1" s="51"/>
      <c r="I1" s="49"/>
      <c r="J1" s="52"/>
      <c r="K1" s="53"/>
      <c r="L1" s="283" t="s">
        <v>164</v>
      </c>
      <c r="M1" s="22"/>
      <c r="N1" s="23"/>
      <c r="O1" s="23"/>
      <c r="P1" s="23"/>
    </row>
    <row r="2" spans="1:16" ht="17.25" customHeight="1" x14ac:dyDescent="0.5">
      <c r="A2" s="184"/>
      <c r="B2" s="184"/>
      <c r="C2" s="185" t="s">
        <v>74</v>
      </c>
      <c r="D2" s="183"/>
      <c r="E2" s="183"/>
      <c r="F2" s="183"/>
      <c r="G2" s="186"/>
      <c r="H2" s="187"/>
      <c r="I2" s="183"/>
      <c r="J2" s="188"/>
      <c r="K2" s="189"/>
      <c r="L2" s="190"/>
      <c r="M2" s="23"/>
      <c r="N2" s="23"/>
      <c r="O2" s="23"/>
      <c r="P2" s="23"/>
    </row>
    <row r="3" spans="1:16" ht="12" customHeight="1" x14ac:dyDescent="0.4">
      <c r="A3" s="184"/>
      <c r="B3" s="184"/>
      <c r="C3" s="372" t="s">
        <v>121</v>
      </c>
      <c r="D3" s="373"/>
      <c r="E3" s="373"/>
      <c r="F3" s="373"/>
      <c r="G3" s="374"/>
      <c r="H3" s="187"/>
      <c r="I3" s="183"/>
      <c r="J3" s="188"/>
      <c r="K3" s="189"/>
      <c r="L3" s="190"/>
      <c r="M3" s="23"/>
      <c r="N3" s="23"/>
      <c r="O3" s="23"/>
      <c r="P3" s="23"/>
    </row>
    <row r="4" spans="1:16" ht="12" customHeight="1" x14ac:dyDescent="0.4">
      <c r="A4" s="184"/>
      <c r="B4" s="184"/>
      <c r="C4" s="183" t="s">
        <v>27</v>
      </c>
      <c r="D4" s="183"/>
      <c r="E4" s="183"/>
      <c r="F4" s="183"/>
      <c r="G4" s="186"/>
      <c r="H4" s="187"/>
      <c r="I4" s="183"/>
      <c r="J4" s="188"/>
      <c r="K4" s="189"/>
      <c r="L4" s="190"/>
      <c r="M4" s="23"/>
      <c r="N4" s="23"/>
      <c r="O4" s="23"/>
      <c r="P4" s="23"/>
    </row>
    <row r="5" spans="1:16" ht="12" customHeight="1" x14ac:dyDescent="0.4">
      <c r="A5" s="184"/>
      <c r="B5" s="184"/>
      <c r="C5" s="191" t="s">
        <v>28</v>
      </c>
      <c r="D5" s="183"/>
      <c r="E5" s="183"/>
      <c r="F5" s="183"/>
      <c r="G5" s="293">
        <f>SUM('Project Startup Sheet'!I16)</f>
        <v>0</v>
      </c>
      <c r="H5" s="187"/>
      <c r="I5" s="183"/>
      <c r="J5" s="188"/>
      <c r="K5" s="189"/>
      <c r="L5" s="190"/>
      <c r="M5" s="23"/>
      <c r="N5" s="23"/>
      <c r="O5" s="23"/>
      <c r="P5" s="23"/>
    </row>
    <row r="6" spans="1:16" ht="12" customHeight="1" x14ac:dyDescent="0.4">
      <c r="A6" s="184"/>
      <c r="B6" s="184"/>
      <c r="C6" s="191" t="s">
        <v>29</v>
      </c>
      <c r="D6" s="183"/>
      <c r="E6" s="183"/>
      <c r="F6" s="183"/>
      <c r="G6" s="293">
        <f>SUM('Project Startup Sheet'!I17)</f>
        <v>0</v>
      </c>
      <c r="H6" s="187"/>
      <c r="I6" s="183"/>
      <c r="J6" s="188"/>
      <c r="K6" s="189"/>
      <c r="L6" s="190"/>
      <c r="M6" s="23"/>
      <c r="N6" s="23"/>
      <c r="O6" s="23"/>
      <c r="P6" s="23"/>
    </row>
    <row r="7" spans="1:16" ht="12" customHeight="1" x14ac:dyDescent="0.4">
      <c r="A7" s="184"/>
      <c r="B7" s="184"/>
      <c r="C7" s="191" t="s">
        <v>24</v>
      </c>
      <c r="D7" s="189"/>
      <c r="E7" s="183"/>
      <c r="F7" s="183"/>
      <c r="G7" s="293">
        <f>SUM('Project Startup Sheet'!I18)</f>
        <v>0</v>
      </c>
      <c r="H7" s="193" t="s">
        <v>26</v>
      </c>
      <c r="I7" s="183"/>
      <c r="J7" s="188"/>
      <c r="K7" s="189"/>
      <c r="L7" s="190"/>
      <c r="M7" s="23"/>
      <c r="N7" s="23"/>
      <c r="O7" s="23"/>
      <c r="P7" s="23"/>
    </row>
    <row r="8" spans="1:16" ht="12" customHeight="1" x14ac:dyDescent="0.4">
      <c r="A8" s="184"/>
      <c r="B8" s="184"/>
      <c r="C8" s="191" t="s">
        <v>25</v>
      </c>
      <c r="D8" s="183"/>
      <c r="E8" s="183"/>
      <c r="F8" s="183"/>
      <c r="G8" s="293">
        <f>SUM('Project Startup Sheet'!I19)</f>
        <v>0</v>
      </c>
      <c r="H8" s="193" t="s">
        <v>26</v>
      </c>
      <c r="I8" s="183"/>
      <c r="J8" s="188"/>
      <c r="K8" s="189"/>
      <c r="L8" s="190"/>
      <c r="M8" s="23"/>
      <c r="N8" s="23"/>
      <c r="O8" s="23"/>
      <c r="P8" s="23"/>
    </row>
    <row r="9" spans="1:16" ht="12" customHeight="1" x14ac:dyDescent="0.4">
      <c r="A9" s="184"/>
      <c r="B9" s="184"/>
      <c r="C9" s="191" t="s">
        <v>31</v>
      </c>
      <c r="D9" s="183"/>
      <c r="E9" s="183"/>
      <c r="F9" s="183"/>
      <c r="G9" s="192">
        <f>SUM('Project Startup Sheet'!I20)</f>
        <v>0</v>
      </c>
      <c r="H9" s="193" t="s">
        <v>32</v>
      </c>
      <c r="I9" s="183"/>
      <c r="J9" s="188"/>
      <c r="K9" s="189"/>
      <c r="L9" s="190"/>
      <c r="M9" s="23"/>
      <c r="N9" s="23"/>
      <c r="O9" s="23"/>
      <c r="P9" s="23"/>
    </row>
    <row r="10" spans="1:16" ht="12" customHeight="1" x14ac:dyDescent="0.4">
      <c r="A10" s="184"/>
      <c r="B10" s="184"/>
      <c r="C10" s="191" t="s">
        <v>139</v>
      </c>
      <c r="D10" s="183"/>
      <c r="E10" s="183"/>
      <c r="F10" s="183"/>
      <c r="G10" s="192">
        <f>SUM('Project Startup Sheet'!I25)</f>
        <v>0</v>
      </c>
      <c r="H10" s="193" t="s">
        <v>33</v>
      </c>
      <c r="I10" s="183"/>
      <c r="J10" s="188"/>
      <c r="K10" s="189"/>
      <c r="L10" s="190"/>
      <c r="M10" s="23"/>
      <c r="N10" s="23"/>
      <c r="O10" s="23"/>
      <c r="P10" s="23"/>
    </row>
    <row r="11" spans="1:16" ht="12" customHeight="1" x14ac:dyDescent="0.4">
      <c r="A11" s="184"/>
      <c r="B11" s="184"/>
      <c r="C11" s="191" t="s">
        <v>138</v>
      </c>
      <c r="D11" s="183"/>
      <c r="E11" s="183"/>
      <c r="F11" s="183"/>
      <c r="G11" s="192">
        <f>SUM('Project Startup Sheet'!I23)</f>
        <v>0</v>
      </c>
      <c r="H11" s="191" t="s">
        <v>40</v>
      </c>
      <c r="I11" s="183"/>
      <c r="J11" s="188"/>
      <c r="K11" s="189"/>
      <c r="L11" s="190"/>
      <c r="M11" s="23"/>
      <c r="N11" s="23"/>
      <c r="O11" s="23"/>
      <c r="P11" s="23"/>
    </row>
    <row r="12" spans="1:16" ht="12" customHeight="1" x14ac:dyDescent="0.4">
      <c r="A12" s="184"/>
      <c r="B12" s="184"/>
      <c r="C12" s="191" t="s">
        <v>9</v>
      </c>
      <c r="D12" s="183"/>
      <c r="E12" s="183"/>
      <c r="F12" s="183"/>
      <c r="G12" s="192">
        <f>SUM('Project Startup Sheet'!I26)</f>
        <v>0</v>
      </c>
      <c r="H12" s="191" t="s">
        <v>41</v>
      </c>
      <c r="I12" s="183"/>
      <c r="J12" s="188"/>
      <c r="K12" s="189"/>
      <c r="L12" s="190"/>
      <c r="M12" s="23"/>
      <c r="N12" s="23"/>
      <c r="O12" s="23"/>
      <c r="P12" s="23"/>
    </row>
    <row r="13" spans="1:16" ht="12" customHeight="1" x14ac:dyDescent="0.4">
      <c r="A13" s="184"/>
      <c r="B13" s="184"/>
      <c r="C13" s="191" t="s">
        <v>50</v>
      </c>
      <c r="D13" s="183"/>
      <c r="E13" s="183"/>
      <c r="F13" s="183"/>
      <c r="G13" s="192">
        <f>SUM('Project Startup Sheet'!I15)</f>
        <v>0</v>
      </c>
      <c r="H13" s="191" t="s">
        <v>51</v>
      </c>
      <c r="I13" s="183"/>
      <c r="J13" s="188"/>
      <c r="K13" s="189"/>
      <c r="L13" s="190"/>
      <c r="M13" s="23"/>
      <c r="N13" s="23"/>
      <c r="O13" s="23"/>
      <c r="P13" s="23"/>
    </row>
    <row r="14" spans="1:16" ht="12" customHeight="1" x14ac:dyDescent="0.4">
      <c r="A14" s="184"/>
      <c r="B14" s="184"/>
      <c r="C14" s="191" t="s">
        <v>71</v>
      </c>
      <c r="D14" s="183"/>
      <c r="E14" s="183"/>
      <c r="F14" s="183"/>
      <c r="G14" s="192">
        <f>'Project Startup Sheet'!I25</f>
        <v>0</v>
      </c>
      <c r="H14" s="191" t="s">
        <v>51</v>
      </c>
      <c r="I14" s="183"/>
      <c r="J14" s="188"/>
      <c r="K14" s="189"/>
      <c r="L14" s="190"/>
      <c r="M14" s="23"/>
      <c r="N14" s="23"/>
      <c r="O14" s="23"/>
      <c r="P14" s="23"/>
    </row>
    <row r="15" spans="1:16" ht="12" customHeight="1" x14ac:dyDescent="0.4">
      <c r="A15" s="184"/>
      <c r="B15" s="184"/>
      <c r="C15" s="191" t="s">
        <v>53</v>
      </c>
      <c r="D15" s="183"/>
      <c r="E15" s="183"/>
      <c r="F15" s="183"/>
      <c r="G15" s="186">
        <f>SUM((G5*G7)+(G6*G8))</f>
        <v>0</v>
      </c>
      <c r="H15" s="193" t="s">
        <v>26</v>
      </c>
      <c r="I15" s="183"/>
      <c r="J15" s="188"/>
      <c r="K15" s="189"/>
      <c r="L15" s="190"/>
      <c r="M15" s="23"/>
      <c r="N15" s="23"/>
      <c r="O15" s="23"/>
      <c r="P15" s="23"/>
    </row>
    <row r="16" spans="1:16" ht="12" customHeight="1" x14ac:dyDescent="0.4">
      <c r="A16" s="184"/>
      <c r="B16" s="184"/>
      <c r="C16" s="191" t="s">
        <v>140</v>
      </c>
      <c r="D16" s="183"/>
      <c r="E16" s="183"/>
      <c r="F16" s="183"/>
      <c r="G16" s="194" t="e">
        <f>F37</f>
        <v>#DIV/0!</v>
      </c>
      <c r="H16" s="193" t="s">
        <v>23</v>
      </c>
      <c r="I16" s="183"/>
      <c r="J16" s="188"/>
      <c r="K16" s="189"/>
      <c r="L16" s="190"/>
      <c r="M16" s="23"/>
      <c r="N16" s="23"/>
      <c r="O16" s="23"/>
      <c r="P16" s="23"/>
    </row>
    <row r="17" spans="1:16" ht="6.75" customHeight="1" thickBot="1" x14ac:dyDescent="0.45">
      <c r="A17" s="184"/>
      <c r="B17" s="184"/>
      <c r="C17" s="191"/>
      <c r="D17" s="183"/>
      <c r="E17" s="183"/>
      <c r="F17" s="183"/>
      <c r="G17" s="195"/>
      <c r="H17" s="187"/>
      <c r="I17" s="183"/>
      <c r="J17" s="188"/>
      <c r="K17" s="189"/>
      <c r="L17" s="190"/>
      <c r="M17" s="23"/>
      <c r="N17" s="23"/>
      <c r="O17" s="23"/>
      <c r="P17" s="23"/>
    </row>
    <row r="18" spans="1:16" ht="12" customHeight="1" thickBot="1" x14ac:dyDescent="0.45">
      <c r="A18" s="184"/>
      <c r="B18" s="184"/>
      <c r="C18" s="196" t="s">
        <v>76</v>
      </c>
      <c r="D18" s="197"/>
      <c r="E18" s="198"/>
      <c r="F18" s="197"/>
      <c r="G18" s="197"/>
      <c r="H18" s="198"/>
      <c r="I18" s="199"/>
      <c r="J18" s="200"/>
      <c r="K18" s="201"/>
      <c r="L18" s="190"/>
      <c r="M18" s="23"/>
      <c r="N18" s="23"/>
      <c r="O18" s="23"/>
      <c r="P18" s="23"/>
    </row>
    <row r="19" spans="1:16" ht="12" customHeight="1" x14ac:dyDescent="0.4">
      <c r="A19" s="184"/>
      <c r="B19" s="184"/>
      <c r="C19" s="202" t="s">
        <v>54</v>
      </c>
      <c r="D19" s="189"/>
      <c r="E19" s="191"/>
      <c r="F19" s="189"/>
      <c r="G19" s="189"/>
      <c r="H19" s="191"/>
      <c r="I19" s="183"/>
      <c r="J19" s="188"/>
      <c r="K19" s="190"/>
      <c r="L19" s="190"/>
      <c r="M19" s="23"/>
      <c r="N19" s="23"/>
      <c r="O19" s="23"/>
      <c r="P19" s="23"/>
    </row>
    <row r="20" spans="1:16" ht="12" customHeight="1" x14ac:dyDescent="0.4">
      <c r="A20" s="184"/>
      <c r="B20" s="184"/>
      <c r="C20" s="203" t="s">
        <v>50</v>
      </c>
      <c r="D20" s="183"/>
      <c r="E20" s="183"/>
      <c r="F20" s="204">
        <f>G13</f>
        <v>0</v>
      </c>
      <c r="G20" s="191" t="s">
        <v>66</v>
      </c>
      <c r="H20" s="191"/>
      <c r="I20" s="189"/>
      <c r="J20" s="189"/>
      <c r="K20" s="190"/>
      <c r="L20" s="190"/>
      <c r="M20" s="23"/>
      <c r="N20" s="23"/>
      <c r="O20" s="23"/>
      <c r="P20" s="23"/>
    </row>
    <row r="21" spans="1:16" ht="12" customHeight="1" x14ac:dyDescent="0.4">
      <c r="A21" s="184"/>
      <c r="B21" s="184"/>
      <c r="C21" s="202" t="s">
        <v>5</v>
      </c>
      <c r="D21" s="183"/>
      <c r="E21" s="183"/>
      <c r="F21" s="205">
        <v>1</v>
      </c>
      <c r="G21" s="191" t="s">
        <v>42</v>
      </c>
      <c r="H21" s="191"/>
      <c r="I21" s="189"/>
      <c r="J21" s="189"/>
      <c r="K21" s="190"/>
      <c r="L21" s="190"/>
      <c r="M21" s="23"/>
      <c r="N21" s="23"/>
      <c r="O21" s="23"/>
      <c r="P21" s="23"/>
    </row>
    <row r="22" spans="1:16" ht="12" customHeight="1" x14ac:dyDescent="0.4">
      <c r="A22" s="184"/>
      <c r="B22" s="184"/>
      <c r="C22" s="203" t="s">
        <v>6</v>
      </c>
      <c r="D22" s="183"/>
      <c r="E22" s="183"/>
      <c r="F22" s="205">
        <f>G15*43560</f>
        <v>0</v>
      </c>
      <c r="G22" s="191" t="s">
        <v>52</v>
      </c>
      <c r="H22" s="191"/>
      <c r="I22" s="189"/>
      <c r="J22" s="189"/>
      <c r="K22" s="190"/>
      <c r="L22" s="190"/>
      <c r="M22" s="23"/>
      <c r="N22" s="23"/>
      <c r="O22" s="23"/>
      <c r="P22" s="23"/>
    </row>
    <row r="23" spans="1:16" ht="12" customHeight="1" x14ac:dyDescent="0.4">
      <c r="A23" s="184"/>
      <c r="B23" s="184"/>
      <c r="C23" s="203" t="s">
        <v>7</v>
      </c>
      <c r="D23" s="183"/>
      <c r="E23" s="183"/>
      <c r="F23" s="206">
        <f>'Project Startup Sheet'!I24</f>
        <v>0</v>
      </c>
      <c r="G23" s="191" t="s">
        <v>85</v>
      </c>
      <c r="H23" s="191"/>
      <c r="I23" s="189"/>
      <c r="J23" s="189"/>
      <c r="K23" s="190"/>
      <c r="L23" s="190"/>
      <c r="M23" s="23"/>
      <c r="N23" s="23"/>
      <c r="O23" s="23"/>
      <c r="P23" s="23"/>
    </row>
    <row r="24" spans="1:16" ht="12" customHeight="1" x14ac:dyDescent="0.4">
      <c r="A24" s="184"/>
      <c r="B24" s="184"/>
      <c r="C24" s="203" t="s">
        <v>8</v>
      </c>
      <c r="D24" s="183"/>
      <c r="E24" s="183"/>
      <c r="F24" s="205">
        <f>G11</f>
        <v>0</v>
      </c>
      <c r="G24" s="191" t="s">
        <v>43</v>
      </c>
      <c r="H24" s="191"/>
      <c r="I24" s="189"/>
      <c r="J24" s="189"/>
      <c r="K24" s="190"/>
      <c r="L24" s="190"/>
      <c r="M24" s="23"/>
      <c r="N24" s="23"/>
      <c r="O24" s="23"/>
      <c r="P24" s="23"/>
    </row>
    <row r="25" spans="1:16" ht="12" customHeight="1" x14ac:dyDescent="0.4">
      <c r="A25" s="184"/>
      <c r="B25" s="184"/>
      <c r="C25" s="203" t="s">
        <v>9</v>
      </c>
      <c r="D25" s="183"/>
      <c r="E25" s="183"/>
      <c r="F25" s="205">
        <f>G12/12</f>
        <v>0</v>
      </c>
      <c r="G25" s="191" t="s">
        <v>44</v>
      </c>
      <c r="H25" s="191"/>
      <c r="I25" s="189"/>
      <c r="J25" s="189"/>
      <c r="K25" s="190"/>
      <c r="L25" s="190"/>
      <c r="M25" s="23"/>
      <c r="N25" s="23"/>
      <c r="O25" s="23"/>
      <c r="P25" s="23"/>
    </row>
    <row r="26" spans="1:16" ht="12" customHeight="1" x14ac:dyDescent="0.4">
      <c r="A26" s="184"/>
      <c r="B26" s="184"/>
      <c r="C26" s="203" t="s">
        <v>10</v>
      </c>
      <c r="D26" s="183"/>
      <c r="E26" s="183"/>
      <c r="F26" s="207">
        <f>SUM(G9/24)</f>
        <v>0</v>
      </c>
      <c r="G26" s="191" t="s">
        <v>45</v>
      </c>
      <c r="H26" s="191"/>
      <c r="I26" s="189"/>
      <c r="J26" s="189"/>
      <c r="K26" s="190"/>
      <c r="L26" s="190"/>
      <c r="M26" s="23"/>
      <c r="N26" s="23"/>
      <c r="O26" s="23"/>
      <c r="P26" s="23"/>
    </row>
    <row r="27" spans="1:16" ht="12" customHeight="1" x14ac:dyDescent="0.4">
      <c r="A27" s="184"/>
      <c r="B27" s="184"/>
      <c r="C27" s="203" t="s">
        <v>70</v>
      </c>
      <c r="D27" s="183"/>
      <c r="E27" s="183"/>
      <c r="F27" s="207">
        <f>'Project Startup Sheet'!I32</f>
        <v>0</v>
      </c>
      <c r="G27" s="191" t="s">
        <v>44</v>
      </c>
      <c r="H27" s="191"/>
      <c r="I27" s="189"/>
      <c r="J27" s="189"/>
      <c r="K27" s="190"/>
      <c r="L27" s="190"/>
      <c r="M27" s="23"/>
      <c r="N27" s="23"/>
      <c r="O27" s="23"/>
      <c r="P27" s="23"/>
    </row>
    <row r="28" spans="1:16" ht="12" customHeight="1" x14ac:dyDescent="0.4">
      <c r="A28" s="184"/>
      <c r="B28" s="184"/>
      <c r="C28" s="203" t="s">
        <v>75</v>
      </c>
      <c r="D28" s="183"/>
      <c r="E28" s="183"/>
      <c r="F28" s="207" t="e">
        <f>'Project Startup Sheet'!I31</f>
        <v>#DIV/0!</v>
      </c>
      <c r="G28" s="191" t="s">
        <v>33</v>
      </c>
      <c r="H28" s="191"/>
      <c r="I28" s="189"/>
      <c r="J28" s="189"/>
      <c r="K28" s="190"/>
      <c r="L28" s="190"/>
      <c r="M28" s="23"/>
      <c r="N28" s="23"/>
      <c r="O28" s="23"/>
      <c r="P28" s="23"/>
    </row>
    <row r="29" spans="1:16" ht="12" customHeight="1" thickBot="1" x14ac:dyDescent="0.45">
      <c r="A29" s="184"/>
      <c r="B29" s="184"/>
      <c r="C29" s="208"/>
      <c r="D29" s="209"/>
      <c r="E29" s="209"/>
      <c r="F29" s="64" t="s">
        <v>163</v>
      </c>
      <c r="G29" s="211"/>
      <c r="H29" s="211"/>
      <c r="I29" s="210"/>
      <c r="J29" s="210"/>
      <c r="K29" s="212"/>
      <c r="L29" s="190"/>
      <c r="M29" s="23"/>
      <c r="N29" s="23"/>
      <c r="O29" s="23"/>
      <c r="P29" s="23"/>
    </row>
    <row r="30" spans="1:16" ht="12" hidden="1" customHeight="1" x14ac:dyDescent="0.4">
      <c r="A30" s="184"/>
      <c r="B30" s="184"/>
      <c r="C30" s="183" t="s">
        <v>11</v>
      </c>
      <c r="D30" s="183"/>
      <c r="E30" s="183"/>
      <c r="F30" s="189"/>
      <c r="G30" s="191"/>
      <c r="H30" s="191"/>
      <c r="I30" s="189"/>
      <c r="J30" s="189"/>
      <c r="K30" s="189"/>
      <c r="L30" s="190"/>
      <c r="M30" s="23"/>
      <c r="N30" s="23"/>
      <c r="O30" s="23"/>
      <c r="P30" s="23"/>
    </row>
    <row r="31" spans="1:16" ht="12" customHeight="1" thickBot="1" x14ac:dyDescent="0.45">
      <c r="A31" s="184"/>
      <c r="B31" s="184"/>
      <c r="C31" s="191"/>
      <c r="D31" s="183"/>
      <c r="E31" s="183"/>
      <c r="F31" s="189"/>
      <c r="G31" s="191"/>
      <c r="H31" s="191"/>
      <c r="I31" s="189"/>
      <c r="J31" s="189"/>
      <c r="K31" s="189"/>
      <c r="L31" s="190"/>
      <c r="M31" s="23"/>
      <c r="N31" s="23"/>
      <c r="O31" s="23"/>
      <c r="P31" s="23"/>
    </row>
    <row r="32" spans="1:16" ht="12" customHeight="1" thickBot="1" x14ac:dyDescent="0.45">
      <c r="A32" s="184"/>
      <c r="B32" s="184"/>
      <c r="C32" s="213" t="s">
        <v>12</v>
      </c>
      <c r="D32" s="214"/>
      <c r="E32" s="214"/>
      <c r="F32" s="215">
        <f>SUM(F20*F21/12)*F22</f>
        <v>0</v>
      </c>
      <c r="G32" s="216" t="s">
        <v>78</v>
      </c>
      <c r="H32" s="216"/>
      <c r="I32" s="217"/>
      <c r="J32" s="217"/>
      <c r="K32" s="218"/>
      <c r="L32" s="190"/>
      <c r="M32" s="23"/>
      <c r="N32" s="23"/>
      <c r="O32" s="23"/>
      <c r="P32" s="23"/>
    </row>
    <row r="33" spans="1:16" ht="12" customHeight="1" x14ac:dyDescent="0.4">
      <c r="A33" s="184"/>
      <c r="B33" s="184"/>
      <c r="C33" s="202" t="s">
        <v>13</v>
      </c>
      <c r="D33" s="183"/>
      <c r="E33" s="183"/>
      <c r="F33" s="189">
        <f>F24</f>
        <v>0</v>
      </c>
      <c r="G33" s="191" t="s">
        <v>79</v>
      </c>
      <c r="H33" s="191"/>
      <c r="I33" s="189"/>
      <c r="J33" s="189"/>
      <c r="K33" s="190"/>
      <c r="L33" s="190"/>
      <c r="M33" s="23"/>
      <c r="N33" s="23"/>
      <c r="O33" s="23"/>
      <c r="P33" s="23"/>
    </row>
    <row r="34" spans="1:16" ht="12" customHeight="1" x14ac:dyDescent="0.4">
      <c r="A34" s="184"/>
      <c r="B34" s="184"/>
      <c r="C34" s="202" t="s">
        <v>14</v>
      </c>
      <c r="D34" s="183"/>
      <c r="E34" s="183"/>
      <c r="F34" s="219">
        <f>SUM(F23*24)/12</f>
        <v>0</v>
      </c>
      <c r="G34" s="191" t="s">
        <v>77</v>
      </c>
      <c r="H34" s="191"/>
      <c r="I34" s="189"/>
      <c r="J34" s="189"/>
      <c r="K34" s="190"/>
      <c r="L34" s="190"/>
      <c r="M34" s="23"/>
      <c r="N34" s="23"/>
      <c r="O34" s="23"/>
      <c r="P34" s="23"/>
    </row>
    <row r="35" spans="1:16" ht="12" customHeight="1" thickBot="1" x14ac:dyDescent="0.45">
      <c r="A35" s="184"/>
      <c r="B35" s="184"/>
      <c r="C35" s="202" t="s">
        <v>15</v>
      </c>
      <c r="D35" s="183"/>
      <c r="E35" s="183"/>
      <c r="F35" s="189">
        <f>F25</f>
        <v>0</v>
      </c>
      <c r="G35" s="220" t="s">
        <v>67</v>
      </c>
      <c r="H35" s="221"/>
      <c r="I35" s="221"/>
      <c r="J35" s="221"/>
      <c r="K35" s="190"/>
      <c r="L35" s="190"/>
    </row>
    <row r="36" spans="1:16" ht="12" customHeight="1" thickBot="1" x14ac:dyDescent="0.45">
      <c r="A36" s="184"/>
      <c r="B36" s="184"/>
      <c r="C36" s="222" t="s">
        <v>16</v>
      </c>
      <c r="D36" s="223"/>
      <c r="E36" s="223"/>
      <c r="F36" s="224">
        <f>F26</f>
        <v>0</v>
      </c>
      <c r="G36" s="375" t="s">
        <v>83</v>
      </c>
      <c r="H36" s="376"/>
      <c r="I36" s="376"/>
      <c r="J36" s="376"/>
      <c r="K36" s="377"/>
      <c r="L36" s="190"/>
    </row>
    <row r="37" spans="1:16" ht="12" customHeight="1" thickBot="1" x14ac:dyDescent="0.45">
      <c r="A37" s="184"/>
      <c r="B37" s="184"/>
      <c r="C37" s="213" t="s">
        <v>17</v>
      </c>
      <c r="D37" s="214"/>
      <c r="E37" s="214"/>
      <c r="F37" s="253" t="e">
        <f>IF(F38&lt;14,14,F38)</f>
        <v>#DIV/0!</v>
      </c>
      <c r="G37" s="225" t="s">
        <v>68</v>
      </c>
      <c r="H37" s="214"/>
      <c r="I37" s="226"/>
      <c r="J37" s="226"/>
      <c r="K37" s="218"/>
      <c r="L37" s="190"/>
    </row>
    <row r="38" spans="1:16" ht="7.5" customHeight="1" thickBot="1" x14ac:dyDescent="0.45">
      <c r="A38" s="184"/>
      <c r="B38" s="184"/>
      <c r="C38" s="183"/>
      <c r="D38" s="183"/>
      <c r="E38" s="183"/>
      <c r="F38" s="65" t="e">
        <f>SUM(F32/(0.4*F33+F25+F34*F26))</f>
        <v>#DIV/0!</v>
      </c>
      <c r="G38" s="227"/>
      <c r="H38" s="183"/>
      <c r="I38" s="188"/>
      <c r="J38" s="188"/>
      <c r="K38" s="189"/>
      <c r="L38" s="190"/>
    </row>
    <row r="39" spans="1:16" ht="12" customHeight="1" thickBot="1" x14ac:dyDescent="0.45">
      <c r="A39" s="184"/>
      <c r="B39" s="184"/>
      <c r="C39" s="213" t="s">
        <v>141</v>
      </c>
      <c r="D39" s="214"/>
      <c r="E39" s="214"/>
      <c r="F39" s="215"/>
      <c r="G39" s="216"/>
      <c r="H39" s="216"/>
      <c r="I39" s="217"/>
      <c r="J39" s="217"/>
      <c r="K39" s="218"/>
      <c r="L39" s="190"/>
    </row>
    <row r="40" spans="1:16" ht="12" customHeight="1" x14ac:dyDescent="0.4">
      <c r="A40" s="184"/>
      <c r="B40" s="184"/>
      <c r="C40" s="228" t="s">
        <v>142</v>
      </c>
      <c r="D40" s="165"/>
      <c r="E40" s="165"/>
      <c r="F40" s="229">
        <f>F27</f>
        <v>0</v>
      </c>
      <c r="G40" s="230" t="s">
        <v>18</v>
      </c>
      <c r="H40" s="230" t="e">
        <f>+TRUNC(F38/F27)</f>
        <v>#DIV/0!</v>
      </c>
      <c r="I40" s="231"/>
      <c r="J40" s="231"/>
      <c r="K40" s="232"/>
      <c r="L40" s="190"/>
    </row>
    <row r="41" spans="1:16" ht="12" customHeight="1" x14ac:dyDescent="0.4">
      <c r="A41" s="184"/>
      <c r="B41" s="184"/>
      <c r="C41" s="233" t="s">
        <v>143</v>
      </c>
      <c r="D41" s="234"/>
      <c r="E41" s="234"/>
      <c r="F41" s="235" t="e">
        <f>F28</f>
        <v>#DIV/0!</v>
      </c>
      <c r="G41" s="236" t="s">
        <v>18</v>
      </c>
      <c r="H41" s="236"/>
      <c r="I41" s="237"/>
      <c r="J41" s="237"/>
      <c r="K41" s="238"/>
      <c r="L41" s="190"/>
    </row>
    <row r="42" spans="1:16" ht="12" customHeight="1" x14ac:dyDescent="0.4">
      <c r="A42" s="184"/>
      <c r="B42" s="184"/>
      <c r="C42" s="233" t="s">
        <v>144</v>
      </c>
      <c r="D42" s="234"/>
      <c r="E42" s="234"/>
      <c r="F42" s="251" t="e">
        <f>SUM(F40*F41)</f>
        <v>#DIV/0!</v>
      </c>
      <c r="G42" s="236" t="s">
        <v>145</v>
      </c>
      <c r="H42" s="236"/>
      <c r="I42" s="237"/>
      <c r="J42" s="237"/>
      <c r="K42" s="238"/>
      <c r="L42" s="190"/>
      <c r="N42" s="23"/>
    </row>
    <row r="43" spans="1:16" ht="12" customHeight="1" thickBot="1" x14ac:dyDescent="0.45">
      <c r="A43" s="184"/>
      <c r="B43" s="184"/>
      <c r="C43" s="239" t="s">
        <v>72</v>
      </c>
      <c r="D43" s="240"/>
      <c r="E43" s="240"/>
      <c r="F43" s="252" t="e">
        <f>ROUNDUP(H45/H46,0)</f>
        <v>#DIV/0!</v>
      </c>
      <c r="G43" s="241"/>
      <c r="H43" s="241"/>
      <c r="I43" s="242"/>
      <c r="J43" s="242"/>
      <c r="K43" s="212"/>
      <c r="L43" s="190"/>
    </row>
    <row r="44" spans="1:16" ht="12" customHeight="1" x14ac:dyDescent="0.4">
      <c r="A44" s="184"/>
      <c r="B44" s="184"/>
      <c r="C44" s="183" t="s">
        <v>19</v>
      </c>
      <c r="D44" s="183"/>
      <c r="E44" s="183"/>
      <c r="F44" s="243" t="e">
        <f>SUM(F42/F22)</f>
        <v>#DIV/0!</v>
      </c>
      <c r="G44" s="191"/>
      <c r="H44" s="191"/>
      <c r="I44" s="189"/>
      <c r="J44" s="189"/>
      <c r="K44" s="189"/>
      <c r="L44" s="190"/>
    </row>
    <row r="45" spans="1:16" ht="12" customHeight="1" x14ac:dyDescent="0.4">
      <c r="A45" s="184"/>
      <c r="B45" s="184"/>
      <c r="C45" s="183" t="s">
        <v>20</v>
      </c>
      <c r="D45" s="183"/>
      <c r="E45" s="183"/>
      <c r="F45" s="244" t="e">
        <f>SUM(H45*60)*7.48</f>
        <v>#DIV/0!</v>
      </c>
      <c r="G45" s="191" t="s">
        <v>21</v>
      </c>
      <c r="H45" s="245" t="e">
        <f>SUM((F23/12)*F42/3600)</f>
        <v>#DIV/0!</v>
      </c>
      <c r="I45" s="191" t="s">
        <v>22</v>
      </c>
      <c r="J45" s="189"/>
      <c r="K45" s="189"/>
      <c r="L45" s="190"/>
    </row>
    <row r="46" spans="1:16" ht="12" customHeight="1" x14ac:dyDescent="0.4">
      <c r="A46" s="184"/>
      <c r="B46" s="184"/>
      <c r="C46" s="183" t="s">
        <v>73</v>
      </c>
      <c r="D46" s="183"/>
      <c r="E46" s="183"/>
      <c r="F46" s="244">
        <f>SUM(H46*60)*7.48</f>
        <v>0</v>
      </c>
      <c r="G46" s="191" t="s">
        <v>21</v>
      </c>
      <c r="H46" s="246">
        <f>(0.6)*(0.25*3.14*(G14/12)^2)*(2*32.2*((((G14/12)*12)-(G14/2))/12))^0.5</f>
        <v>0</v>
      </c>
      <c r="I46" s="191" t="s">
        <v>22</v>
      </c>
      <c r="J46" s="189"/>
      <c r="K46" s="189"/>
      <c r="L46" s="190"/>
    </row>
    <row r="47" spans="1:16" ht="12" customHeight="1" x14ac:dyDescent="0.4">
      <c r="A47" s="184"/>
      <c r="B47" s="184"/>
      <c r="C47" s="189"/>
      <c r="D47" s="189"/>
      <c r="E47" s="189"/>
      <c r="F47" s="189"/>
      <c r="G47" s="189"/>
      <c r="H47" s="191"/>
      <c r="I47" s="189"/>
      <c r="J47" s="189"/>
      <c r="K47" s="189"/>
      <c r="L47" s="190"/>
    </row>
    <row r="48" spans="1:16" ht="27" customHeight="1" x14ac:dyDescent="0.4">
      <c r="A48" s="184"/>
      <c r="B48" s="184"/>
      <c r="C48" s="188"/>
      <c r="D48" s="183"/>
      <c r="E48" s="183"/>
      <c r="F48" s="183"/>
      <c r="G48" s="183"/>
      <c r="H48" s="183"/>
      <c r="I48" s="186"/>
      <c r="J48" s="187"/>
      <c r="K48" s="189"/>
      <c r="L48" s="190"/>
    </row>
    <row r="49" spans="1:15" x14ac:dyDescent="0.4">
      <c r="A49" s="378" t="s">
        <v>134</v>
      </c>
      <c r="B49" s="379"/>
      <c r="C49" s="379"/>
      <c r="D49" s="379"/>
      <c r="E49" s="379"/>
      <c r="F49" s="379"/>
      <c r="G49" s="379"/>
      <c r="H49" s="379"/>
      <c r="I49" s="379"/>
      <c r="J49" s="379"/>
      <c r="K49" s="379"/>
      <c r="L49" s="380"/>
      <c r="O49" s="23"/>
    </row>
    <row r="50" spans="1:15" ht="13" thickBot="1" x14ac:dyDescent="0.45">
      <c r="A50" s="247"/>
      <c r="B50" s="210"/>
      <c r="C50" s="210"/>
      <c r="D50" s="209"/>
      <c r="E50" s="209"/>
      <c r="F50" s="209"/>
      <c r="G50" s="248"/>
      <c r="H50" s="249"/>
      <c r="I50" s="209"/>
      <c r="J50" s="250"/>
      <c r="K50" s="210"/>
      <c r="L50" s="212"/>
      <c r="M50" s="23"/>
      <c r="N50" s="23"/>
      <c r="O50" s="23"/>
    </row>
    <row r="51" spans="1:15" ht="15.35" x14ac:dyDescent="0.5">
      <c r="A51" s="20"/>
      <c r="B51" s="21"/>
      <c r="C51" s="10" t="s">
        <v>173</v>
      </c>
      <c r="D51" s="11"/>
      <c r="E51" s="11"/>
      <c r="F51" s="11"/>
      <c r="G51" s="11"/>
      <c r="H51" s="11"/>
      <c r="I51" s="11"/>
      <c r="J51" s="11"/>
      <c r="K51" s="11"/>
      <c r="L51" s="12"/>
      <c r="M51" s="9"/>
      <c r="N51" s="9"/>
      <c r="O51" s="9"/>
    </row>
    <row r="52" spans="1:15" x14ac:dyDescent="0.4">
      <c r="A52" s="54"/>
      <c r="B52" s="55"/>
      <c r="C52" s="7" t="s">
        <v>59</v>
      </c>
      <c r="D52" s="8"/>
      <c r="E52" s="8"/>
      <c r="F52" s="8"/>
      <c r="G52" s="8"/>
      <c r="H52" s="8"/>
      <c r="I52" s="8"/>
      <c r="J52" s="8"/>
      <c r="K52" s="8"/>
      <c r="L52" s="284" t="s">
        <v>165</v>
      </c>
      <c r="M52" s="27"/>
      <c r="N52" s="27"/>
      <c r="O52" s="27"/>
    </row>
    <row r="53" spans="1:15" x14ac:dyDescent="0.4">
      <c r="A53" s="66"/>
      <c r="B53" s="67"/>
      <c r="C53" s="102"/>
      <c r="D53" s="103" t="s">
        <v>0</v>
      </c>
      <c r="E53" s="103"/>
      <c r="F53" s="103"/>
      <c r="G53" s="104"/>
      <c r="H53" s="103" t="s">
        <v>36</v>
      </c>
      <c r="I53" s="103" t="s">
        <v>1</v>
      </c>
      <c r="J53" s="105" t="s">
        <v>38</v>
      </c>
      <c r="K53" s="106" t="s">
        <v>39</v>
      </c>
      <c r="L53" s="73"/>
      <c r="M53" s="9"/>
      <c r="N53" s="9"/>
      <c r="O53" s="9"/>
    </row>
    <row r="54" spans="1:15" hidden="1" x14ac:dyDescent="0.4">
      <c r="A54" s="66"/>
      <c r="B54" s="67"/>
      <c r="C54" s="74">
        <v>1</v>
      </c>
      <c r="D54" s="70" t="s">
        <v>81</v>
      </c>
      <c r="E54" s="68"/>
      <c r="F54" s="68"/>
      <c r="G54" s="68"/>
      <c r="H54" s="75" t="e">
        <f>#REF!</f>
        <v>#REF!</v>
      </c>
      <c r="I54" s="76" t="s">
        <v>4</v>
      </c>
      <c r="J54" s="77"/>
      <c r="K54" s="78"/>
      <c r="L54" s="79"/>
      <c r="M54" s="28"/>
      <c r="N54" s="9"/>
      <c r="O54" s="9"/>
    </row>
    <row r="55" spans="1:15" hidden="1" x14ac:dyDescent="0.4">
      <c r="A55" s="66"/>
      <c r="B55" s="67"/>
      <c r="C55" s="74">
        <v>2</v>
      </c>
      <c r="D55" s="70" t="s">
        <v>82</v>
      </c>
      <c r="E55" s="68"/>
      <c r="F55" s="68"/>
      <c r="G55" s="68"/>
      <c r="H55" s="75" t="e">
        <f>(H54/0.95)</f>
        <v>#REF!</v>
      </c>
      <c r="I55" s="76" t="s">
        <v>4</v>
      </c>
      <c r="J55" s="77"/>
      <c r="K55" s="78"/>
      <c r="L55" s="79"/>
      <c r="M55" s="28"/>
      <c r="N55" s="9"/>
      <c r="O55" s="9"/>
    </row>
    <row r="56" spans="1:15" hidden="1" x14ac:dyDescent="0.4">
      <c r="A56" s="66"/>
      <c r="B56" s="67"/>
      <c r="C56" s="74"/>
      <c r="D56" s="70"/>
      <c r="E56" s="68"/>
      <c r="F56" s="68"/>
      <c r="G56" s="68"/>
      <c r="H56" s="75" t="e">
        <f>+TRUNC((#REF!*((26.97*16.06)/144)*#REF!)+0.99)</f>
        <v>#REF!</v>
      </c>
      <c r="I56" s="76"/>
      <c r="J56" s="77"/>
      <c r="K56" s="78"/>
      <c r="L56" s="79"/>
      <c r="M56" s="28"/>
      <c r="N56" s="9"/>
      <c r="O56" s="9"/>
    </row>
    <row r="57" spans="1:15" x14ac:dyDescent="0.4">
      <c r="A57" s="66"/>
      <c r="B57" s="67"/>
      <c r="C57" s="107"/>
      <c r="D57" s="108"/>
      <c r="E57" s="109"/>
      <c r="F57" s="109"/>
      <c r="G57" s="109"/>
      <c r="H57" s="110"/>
      <c r="I57" s="111"/>
      <c r="J57" s="112"/>
      <c r="K57" s="113"/>
      <c r="L57" s="80"/>
      <c r="M57" s="39"/>
      <c r="N57" s="39"/>
      <c r="O57" s="39"/>
    </row>
    <row r="58" spans="1:15" x14ac:dyDescent="0.4">
      <c r="A58" s="66"/>
      <c r="B58" s="67"/>
      <c r="C58" s="107">
        <v>1</v>
      </c>
      <c r="D58" s="108" t="s">
        <v>60</v>
      </c>
      <c r="E58" s="109"/>
      <c r="F58" s="109"/>
      <c r="G58" s="109"/>
      <c r="H58" s="110" t="e">
        <f>F41</f>
        <v>#DIV/0!</v>
      </c>
      <c r="I58" s="111" t="s">
        <v>18</v>
      </c>
      <c r="J58" s="281">
        <v>4</v>
      </c>
      <c r="K58" s="119" t="e">
        <f>H58*J58</f>
        <v>#DIV/0!</v>
      </c>
      <c r="L58" s="81"/>
      <c r="M58" s="39"/>
      <c r="N58" s="39"/>
      <c r="O58" s="39"/>
    </row>
    <row r="59" spans="1:15" x14ac:dyDescent="0.4">
      <c r="A59" s="66"/>
      <c r="B59" s="67"/>
      <c r="C59" s="107"/>
      <c r="D59" s="278" t="s">
        <v>146</v>
      </c>
      <c r="E59" s="109"/>
      <c r="F59" s="109"/>
      <c r="G59" s="109"/>
      <c r="H59" s="117"/>
      <c r="I59" s="111"/>
      <c r="J59" s="118"/>
      <c r="K59" s="115"/>
      <c r="L59" s="81"/>
      <c r="M59" s="39"/>
      <c r="N59" s="39"/>
      <c r="O59" s="39"/>
    </row>
    <row r="60" spans="1:15" x14ac:dyDescent="0.4">
      <c r="A60" s="66"/>
      <c r="B60" s="67"/>
      <c r="C60" s="107">
        <v>2</v>
      </c>
      <c r="D60" s="108" t="s">
        <v>147</v>
      </c>
      <c r="E60" s="109"/>
      <c r="F60" s="109"/>
      <c r="G60" s="109"/>
      <c r="H60" s="110" t="e">
        <f>F42</f>
        <v>#DIV/0!</v>
      </c>
      <c r="I60" s="111" t="s">
        <v>23</v>
      </c>
      <c r="J60" s="138"/>
      <c r="K60" s="119"/>
      <c r="L60" s="81"/>
      <c r="M60" s="39"/>
      <c r="N60" s="39"/>
      <c r="O60" s="39"/>
    </row>
    <row r="61" spans="1:15" x14ac:dyDescent="0.4">
      <c r="A61" s="66"/>
      <c r="B61" s="67"/>
      <c r="C61" s="107"/>
      <c r="D61" s="278" t="s">
        <v>56</v>
      </c>
      <c r="E61" s="109"/>
      <c r="F61" s="109"/>
      <c r="G61" s="109"/>
      <c r="H61" s="117"/>
      <c r="I61" s="111"/>
      <c r="J61" s="114"/>
      <c r="K61" s="115"/>
      <c r="L61" s="81"/>
      <c r="M61" s="39"/>
      <c r="N61" s="39"/>
      <c r="O61" s="39"/>
    </row>
    <row r="62" spans="1:15" x14ac:dyDescent="0.4">
      <c r="A62" s="66"/>
      <c r="B62" s="67"/>
      <c r="C62" s="107">
        <v>3</v>
      </c>
      <c r="D62" s="108" t="s">
        <v>148</v>
      </c>
      <c r="E62" s="109"/>
      <c r="F62" s="109"/>
      <c r="G62" s="109"/>
      <c r="H62" s="117">
        <f>'DA 3'!F24-0.5</f>
        <v>-0.5</v>
      </c>
      <c r="I62" s="111" t="s">
        <v>33</v>
      </c>
      <c r="J62" s="138"/>
      <c r="K62" s="119"/>
      <c r="L62" s="81"/>
      <c r="M62" s="39"/>
      <c r="N62" s="39"/>
      <c r="O62" s="39"/>
    </row>
    <row r="63" spans="1:15" x14ac:dyDescent="0.4">
      <c r="A63" s="66"/>
      <c r="B63" s="67"/>
      <c r="C63" s="107"/>
      <c r="D63" s="278" t="s">
        <v>57</v>
      </c>
      <c r="E63" s="109"/>
      <c r="F63" s="109"/>
      <c r="G63" s="109"/>
      <c r="H63" s="117"/>
      <c r="I63" s="111"/>
      <c r="J63" s="114"/>
      <c r="K63" s="115"/>
      <c r="L63" s="81"/>
      <c r="M63" s="39"/>
      <c r="N63" s="39"/>
      <c r="O63" s="39"/>
    </row>
    <row r="64" spans="1:15" x14ac:dyDescent="0.4">
      <c r="A64" s="66"/>
      <c r="B64" s="67"/>
      <c r="C64" s="107">
        <v>4</v>
      </c>
      <c r="D64" s="108" t="s">
        <v>149</v>
      </c>
      <c r="E64" s="109"/>
      <c r="F64" s="109"/>
      <c r="G64" s="109"/>
      <c r="H64" s="338" t="e">
        <f>(((H60*H62)/27)*1.35)</f>
        <v>#DIV/0!</v>
      </c>
      <c r="I64" s="111" t="s">
        <v>35</v>
      </c>
      <c r="J64" s="339">
        <v>30</v>
      </c>
      <c r="K64" s="119" t="e">
        <f>H64*J64</f>
        <v>#DIV/0!</v>
      </c>
      <c r="L64" s="82"/>
      <c r="M64" s="39"/>
      <c r="N64" s="39"/>
      <c r="O64" s="39"/>
    </row>
    <row r="65" spans="1:15" x14ac:dyDescent="0.4">
      <c r="A65" s="66"/>
      <c r="B65" s="67"/>
      <c r="C65" s="107"/>
      <c r="D65" s="278" t="s">
        <v>150</v>
      </c>
      <c r="E65" s="109"/>
      <c r="F65" s="109"/>
      <c r="G65" s="109"/>
      <c r="H65" s="117"/>
      <c r="I65" s="111"/>
      <c r="J65" s="120"/>
      <c r="K65" s="113"/>
      <c r="L65" s="80"/>
      <c r="M65" s="39"/>
      <c r="N65" s="39"/>
      <c r="O65" s="39"/>
    </row>
    <row r="66" spans="1:15" x14ac:dyDescent="0.4">
      <c r="A66" s="83"/>
      <c r="B66" s="84"/>
      <c r="C66" s="107">
        <v>5</v>
      </c>
      <c r="D66" s="108" t="s">
        <v>62</v>
      </c>
      <c r="E66" s="108"/>
      <c r="F66" s="108"/>
      <c r="G66" s="108"/>
      <c r="H66" s="121" t="e">
        <f>(H60*0.25)/27</f>
        <v>#DIV/0!</v>
      </c>
      <c r="I66" s="122" t="s">
        <v>35</v>
      </c>
      <c r="J66" s="281">
        <v>25</v>
      </c>
      <c r="K66" s="113" t="e">
        <f>H66*J66</f>
        <v>#DIV/0!</v>
      </c>
      <c r="L66" s="80"/>
      <c r="M66" s="29"/>
      <c r="N66" s="29"/>
      <c r="O66" s="29"/>
    </row>
    <row r="67" spans="1:15" x14ac:dyDescent="0.4">
      <c r="A67" s="85"/>
      <c r="B67" s="86"/>
      <c r="C67" s="123"/>
      <c r="D67" s="278" t="s">
        <v>86</v>
      </c>
      <c r="E67" s="124"/>
      <c r="F67" s="124"/>
      <c r="G67" s="124"/>
      <c r="H67" s="125"/>
      <c r="I67" s="126"/>
      <c r="J67" s="127"/>
      <c r="K67" s="128"/>
      <c r="L67" s="87"/>
      <c r="M67" s="30"/>
      <c r="N67" s="30"/>
      <c r="O67" s="30"/>
    </row>
    <row r="68" spans="1:15" x14ac:dyDescent="0.4">
      <c r="A68" s="66"/>
      <c r="B68" s="67"/>
      <c r="C68" s="107">
        <v>6</v>
      </c>
      <c r="D68" s="108" t="s">
        <v>46</v>
      </c>
      <c r="E68" s="109"/>
      <c r="F68" s="109"/>
      <c r="G68" s="109"/>
      <c r="H68" s="117" t="e">
        <f>+TRUNC(SUM(2+(G14/12))*F41*1.1)/9</f>
        <v>#DIV/0!</v>
      </c>
      <c r="I68" s="111" t="s">
        <v>34</v>
      </c>
      <c r="J68" s="282">
        <v>0.85</v>
      </c>
      <c r="K68" s="113" t="e">
        <f>J68*H68</f>
        <v>#DIV/0!</v>
      </c>
      <c r="L68" s="80"/>
      <c r="M68" s="39"/>
      <c r="N68" s="39"/>
      <c r="O68" s="39"/>
    </row>
    <row r="69" spans="1:15" x14ac:dyDescent="0.4">
      <c r="A69" s="66"/>
      <c r="B69" s="67"/>
      <c r="C69" s="107"/>
      <c r="D69" s="278" t="s">
        <v>87</v>
      </c>
      <c r="E69" s="109"/>
      <c r="F69" s="109"/>
      <c r="G69" s="109"/>
      <c r="H69" s="110"/>
      <c r="I69" s="111"/>
      <c r="J69" s="129"/>
      <c r="K69" s="113"/>
      <c r="L69" s="80"/>
      <c r="M69" s="39"/>
      <c r="N69" s="39"/>
      <c r="O69" s="39"/>
    </row>
    <row r="70" spans="1:15" x14ac:dyDescent="0.4">
      <c r="A70" s="66"/>
      <c r="B70" s="67"/>
      <c r="C70" s="107">
        <v>7</v>
      </c>
      <c r="D70" s="108" t="s">
        <v>30</v>
      </c>
      <c r="E70" s="109"/>
      <c r="F70" s="109"/>
      <c r="G70" s="109"/>
      <c r="H70" s="110" t="e">
        <f>((((2+(G14/12))*(2+(G14/12))-(3.14*((G14/12)^2)))*F28)/27)</f>
        <v>#DIV/0!</v>
      </c>
      <c r="I70" s="111" t="s">
        <v>35</v>
      </c>
      <c r="J70" s="282">
        <v>40</v>
      </c>
      <c r="K70" s="113" t="e">
        <f>H70*J70</f>
        <v>#DIV/0!</v>
      </c>
      <c r="L70" s="80"/>
      <c r="M70" s="39"/>
      <c r="N70" s="39"/>
      <c r="O70" s="39"/>
    </row>
    <row r="71" spans="1:15" x14ac:dyDescent="0.4">
      <c r="A71" s="66"/>
      <c r="B71" s="67"/>
      <c r="C71" s="107"/>
      <c r="D71" s="278" t="s">
        <v>151</v>
      </c>
      <c r="E71" s="109"/>
      <c r="F71" s="109"/>
      <c r="G71" s="109"/>
      <c r="H71" s="117"/>
      <c r="I71" s="111"/>
      <c r="J71" s="336"/>
      <c r="K71" s="113"/>
      <c r="L71" s="80"/>
      <c r="M71" s="39"/>
      <c r="N71" s="39"/>
      <c r="O71" s="39"/>
    </row>
    <row r="72" spans="1:15" x14ac:dyDescent="0.4">
      <c r="A72" s="71"/>
      <c r="B72" s="72"/>
      <c r="C72" s="131"/>
      <c r="D72" s="132" t="s">
        <v>47</v>
      </c>
      <c r="E72" s="133"/>
      <c r="F72" s="133"/>
      <c r="G72" s="133"/>
      <c r="H72" s="134"/>
      <c r="I72" s="135"/>
      <c r="J72" s="136"/>
      <c r="K72" s="137" t="e">
        <f>SUM(K57:K71)</f>
        <v>#DIV/0!</v>
      </c>
      <c r="L72" s="88"/>
      <c r="M72" s="31"/>
      <c r="N72" s="31"/>
      <c r="O72" s="31"/>
    </row>
    <row r="73" spans="1:15" x14ac:dyDescent="0.4">
      <c r="A73" s="66"/>
      <c r="B73" s="67"/>
      <c r="C73" s="107">
        <v>8</v>
      </c>
      <c r="D73" s="108" t="s">
        <v>48</v>
      </c>
      <c r="E73" s="109"/>
      <c r="F73" s="109"/>
      <c r="G73" s="109"/>
      <c r="H73" s="337">
        <f>SUM(H75:H79)</f>
        <v>0</v>
      </c>
      <c r="I73" s="111"/>
      <c r="J73" s="130"/>
      <c r="K73" s="113"/>
      <c r="L73" s="80"/>
      <c r="M73" s="39"/>
      <c r="N73" s="39"/>
      <c r="O73" s="39"/>
    </row>
    <row r="74" spans="1:15" ht="3.75" customHeight="1" x14ac:dyDescent="0.4">
      <c r="A74" s="66"/>
      <c r="B74" s="67"/>
      <c r="C74" s="107"/>
      <c r="D74" s="116"/>
      <c r="E74" s="109"/>
      <c r="F74" s="109"/>
      <c r="G74" s="109"/>
      <c r="H74" s="117"/>
      <c r="I74" s="111"/>
      <c r="J74" s="130"/>
      <c r="K74" s="113"/>
      <c r="L74" s="80"/>
      <c r="M74" s="39"/>
      <c r="N74" s="39"/>
      <c r="O74" s="39"/>
    </row>
    <row r="75" spans="1:15" x14ac:dyDescent="0.4">
      <c r="A75" s="89"/>
      <c r="B75" s="69" t="b">
        <v>0</v>
      </c>
      <c r="C75" s="107"/>
      <c r="D75" s="176"/>
      <c r="E75" s="177"/>
      <c r="F75" s="177"/>
      <c r="G75" s="177"/>
      <c r="H75" s="178">
        <f>IF(B75=TRUE,((#REF!*2)+((#REF!-2)*2)),0)</f>
        <v>0</v>
      </c>
      <c r="I75" s="179" t="s">
        <v>18</v>
      </c>
      <c r="J75" s="180">
        <v>5</v>
      </c>
      <c r="K75" s="181">
        <f>(J75*H75)</f>
        <v>0</v>
      </c>
      <c r="L75" s="80"/>
      <c r="M75" s="39"/>
      <c r="N75" s="39"/>
      <c r="O75" s="39"/>
    </row>
    <row r="76" spans="1:15" x14ac:dyDescent="0.4">
      <c r="A76" s="89"/>
      <c r="B76" s="69"/>
      <c r="C76" s="107"/>
      <c r="D76" s="116"/>
      <c r="E76" s="109"/>
      <c r="F76" s="109"/>
      <c r="G76" s="109"/>
      <c r="H76" s="117"/>
      <c r="I76" s="111"/>
      <c r="J76" s="138"/>
      <c r="K76" s="113"/>
      <c r="L76" s="80"/>
      <c r="M76" s="39"/>
      <c r="N76" s="39"/>
      <c r="O76" s="39"/>
    </row>
    <row r="77" spans="1:15" x14ac:dyDescent="0.4">
      <c r="A77" s="89"/>
      <c r="B77" s="69" t="b">
        <v>0</v>
      </c>
      <c r="C77" s="107"/>
      <c r="D77" s="176"/>
      <c r="E77" s="177"/>
      <c r="F77" s="177"/>
      <c r="G77" s="177"/>
      <c r="H77" s="178">
        <f>IF(B77=TRUE,(#REF!+4),0)</f>
        <v>0</v>
      </c>
      <c r="I77" s="179" t="s">
        <v>18</v>
      </c>
      <c r="J77" s="180">
        <v>5</v>
      </c>
      <c r="K77" s="181">
        <f>SUM(J77*H77)</f>
        <v>0</v>
      </c>
      <c r="L77" s="80"/>
      <c r="M77" s="39"/>
      <c r="N77" s="39"/>
      <c r="O77" s="39"/>
    </row>
    <row r="78" spans="1:15" x14ac:dyDescent="0.4">
      <c r="A78" s="66"/>
      <c r="B78" s="67"/>
      <c r="C78" s="139"/>
      <c r="D78" s="140"/>
      <c r="E78" s="141"/>
      <c r="F78" s="141"/>
      <c r="G78" s="141"/>
      <c r="H78" s="142"/>
      <c r="I78" s="143"/>
      <c r="J78" s="130"/>
      <c r="K78" s="144"/>
      <c r="L78" s="80"/>
      <c r="M78" s="39"/>
      <c r="N78" s="39"/>
      <c r="O78" s="39"/>
    </row>
    <row r="79" spans="1:15" x14ac:dyDescent="0.4">
      <c r="A79" s="66"/>
      <c r="B79" s="67"/>
      <c r="C79" s="107"/>
      <c r="D79" s="116" t="s">
        <v>80</v>
      </c>
      <c r="E79" s="109"/>
      <c r="F79" s="109"/>
      <c r="G79" s="109"/>
      <c r="H79" s="110">
        <v>0</v>
      </c>
      <c r="I79" s="111" t="s">
        <v>18</v>
      </c>
      <c r="J79" s="130"/>
      <c r="K79" s="113">
        <v>0</v>
      </c>
      <c r="L79" s="80"/>
      <c r="M79" s="39"/>
      <c r="N79" s="39"/>
      <c r="O79" s="39"/>
    </row>
    <row r="80" spans="1:15" x14ac:dyDescent="0.4">
      <c r="A80" s="66"/>
      <c r="B80" s="67"/>
      <c r="C80" s="107"/>
      <c r="D80" s="279" t="s">
        <v>120</v>
      </c>
      <c r="E80" s="109"/>
      <c r="F80" s="109"/>
      <c r="G80" s="109"/>
      <c r="H80" s="117"/>
      <c r="I80" s="111"/>
      <c r="J80" s="145"/>
      <c r="K80" s="113"/>
      <c r="L80" s="80"/>
      <c r="M80" s="39"/>
      <c r="N80" s="39"/>
      <c r="O80" s="39"/>
    </row>
    <row r="81" spans="1:15" x14ac:dyDescent="0.4">
      <c r="A81" s="66"/>
      <c r="B81" s="67"/>
      <c r="C81" s="107">
        <v>9</v>
      </c>
      <c r="D81" s="108" t="s">
        <v>49</v>
      </c>
      <c r="E81" s="109"/>
      <c r="F81" s="109"/>
      <c r="G81" s="109"/>
      <c r="H81" s="117">
        <f>IF(B75,H75,0)/27+IF(B77,H77,0)/27</f>
        <v>0</v>
      </c>
      <c r="I81" s="111" t="s">
        <v>35</v>
      </c>
      <c r="J81" s="282">
        <v>50</v>
      </c>
      <c r="K81" s="113">
        <f>H81*J81</f>
        <v>0</v>
      </c>
      <c r="L81" s="80"/>
      <c r="M81" s="39"/>
      <c r="N81" s="39"/>
      <c r="O81" s="39"/>
    </row>
    <row r="82" spans="1:15" x14ac:dyDescent="0.4">
      <c r="A82" s="66"/>
      <c r="B82" s="67"/>
      <c r="C82" s="139"/>
      <c r="D82" s="280" t="s">
        <v>61</v>
      </c>
      <c r="E82" s="109"/>
      <c r="F82" s="109"/>
      <c r="G82" s="109"/>
      <c r="H82" s="117"/>
      <c r="I82" s="111"/>
      <c r="J82" s="129"/>
      <c r="K82" s="113"/>
      <c r="L82" s="80"/>
      <c r="M82" s="39"/>
      <c r="N82" s="39"/>
      <c r="O82" s="39"/>
    </row>
    <row r="83" spans="1:15" x14ac:dyDescent="0.4">
      <c r="A83" s="66"/>
      <c r="B83" s="69" t="b">
        <v>1</v>
      </c>
      <c r="C83" s="139">
        <v>10</v>
      </c>
      <c r="D83" s="182"/>
      <c r="E83" s="177"/>
      <c r="F83" s="177"/>
      <c r="G83" s="177"/>
      <c r="H83" s="178" t="e">
        <f>IF(B83=TRUE,(+TRUNC((1.1*(F24+F27+(((G14+24)*2)/12)+F24)*(F28+(F27*2)+(((G14+24)*2)/12))))),0)</f>
        <v>#DIV/0!</v>
      </c>
      <c r="I83" s="179" t="s">
        <v>23</v>
      </c>
      <c r="J83" s="180">
        <v>1</v>
      </c>
      <c r="K83" s="181" t="e">
        <f>J83*H83</f>
        <v>#DIV/0!</v>
      </c>
      <c r="L83" s="80"/>
      <c r="M83" s="39"/>
      <c r="N83" s="39"/>
      <c r="O83" s="39"/>
    </row>
    <row r="84" spans="1:15" x14ac:dyDescent="0.4">
      <c r="A84" s="66"/>
      <c r="B84" s="67"/>
      <c r="C84" s="139"/>
      <c r="D84" s="280" t="s">
        <v>88</v>
      </c>
      <c r="E84" s="109"/>
      <c r="F84" s="109"/>
      <c r="G84" s="109"/>
      <c r="H84" s="117"/>
      <c r="I84" s="111"/>
      <c r="J84" s="130"/>
      <c r="K84" s="113"/>
      <c r="L84" s="80"/>
      <c r="M84" s="39"/>
      <c r="N84" s="39"/>
      <c r="O84" s="39"/>
    </row>
    <row r="85" spans="1:15" x14ac:dyDescent="0.4">
      <c r="A85" s="71"/>
      <c r="B85" s="72"/>
      <c r="C85" s="131"/>
      <c r="D85" s="132" t="s">
        <v>64</v>
      </c>
      <c r="E85" s="146"/>
      <c r="F85" s="146"/>
      <c r="G85" s="146"/>
      <c r="H85" s="147"/>
      <c r="I85" s="148"/>
      <c r="J85" s="149"/>
      <c r="K85" s="340" t="e">
        <f>SUM(K73:K83)+K72</f>
        <v>#DIV/0!</v>
      </c>
      <c r="L85" s="88"/>
      <c r="M85" s="31"/>
      <c r="N85" s="31"/>
      <c r="O85" s="31"/>
    </row>
    <row r="86" spans="1:15" x14ac:dyDescent="0.4">
      <c r="A86" s="90"/>
      <c r="B86" s="91"/>
      <c r="C86" s="150"/>
      <c r="D86" s="278" t="s">
        <v>58</v>
      </c>
      <c r="E86" s="151"/>
      <c r="F86" s="151"/>
      <c r="G86" s="151"/>
      <c r="H86" s="152"/>
      <c r="I86" s="153"/>
      <c r="J86" s="118"/>
      <c r="K86" s="154"/>
      <c r="L86" s="92"/>
      <c r="M86" s="32"/>
      <c r="N86" s="32"/>
      <c r="O86" s="32"/>
    </row>
    <row r="87" spans="1:15" x14ac:dyDescent="0.4">
      <c r="A87" s="66"/>
      <c r="B87" s="67"/>
      <c r="C87" s="107">
        <v>11</v>
      </c>
      <c r="D87" s="108" t="s">
        <v>37</v>
      </c>
      <c r="E87" s="109"/>
      <c r="F87" s="109"/>
      <c r="G87" s="109"/>
      <c r="H87" s="110" t="e">
        <f>(((2+(G14/12))*(2+(G14/12))*F28)/27)+(F40*F41*F24)/27</f>
        <v>#DIV/0!</v>
      </c>
      <c r="I87" s="111" t="s">
        <v>35</v>
      </c>
      <c r="J87" s="282">
        <v>10</v>
      </c>
      <c r="K87" s="113" t="e">
        <f>J87*H87</f>
        <v>#DIV/0!</v>
      </c>
      <c r="L87" s="80"/>
      <c r="M87" s="39"/>
      <c r="N87" s="39"/>
      <c r="O87" s="39"/>
    </row>
    <row r="88" spans="1:15" x14ac:dyDescent="0.4">
      <c r="A88" s="66"/>
      <c r="B88" s="67"/>
      <c r="C88" s="107"/>
      <c r="D88" s="278" t="s">
        <v>3</v>
      </c>
      <c r="E88" s="109"/>
      <c r="F88" s="109"/>
      <c r="G88" s="109"/>
      <c r="H88" s="117"/>
      <c r="I88" s="111"/>
      <c r="J88" s="129"/>
      <c r="K88" s="113"/>
      <c r="L88" s="80"/>
      <c r="M88" s="39"/>
      <c r="N88" s="39"/>
      <c r="O88" s="39"/>
    </row>
    <row r="89" spans="1:15" x14ac:dyDescent="0.4">
      <c r="A89" s="66"/>
      <c r="B89" s="67"/>
      <c r="C89" s="107">
        <v>12</v>
      </c>
      <c r="D89" s="108" t="s">
        <v>152</v>
      </c>
      <c r="E89" s="109"/>
      <c r="F89" s="109"/>
      <c r="G89" s="109"/>
      <c r="H89" s="117" t="e">
        <f>H60/5</f>
        <v>#DIV/0!</v>
      </c>
      <c r="I89" s="111" t="s">
        <v>2</v>
      </c>
      <c r="J89" s="282">
        <v>25</v>
      </c>
      <c r="K89" s="113" t="e">
        <f>J89*H89</f>
        <v>#DIV/0!</v>
      </c>
      <c r="L89" s="80"/>
      <c r="M89" s="39"/>
      <c r="N89" s="39"/>
      <c r="O89" s="39"/>
    </row>
    <row r="90" spans="1:15" x14ac:dyDescent="0.4">
      <c r="A90" s="66"/>
      <c r="B90" s="67"/>
      <c r="C90" s="107"/>
      <c r="D90" s="278" t="s">
        <v>69</v>
      </c>
      <c r="E90" s="109"/>
      <c r="F90" s="109"/>
      <c r="G90" s="109"/>
      <c r="H90" s="117"/>
      <c r="I90" s="111"/>
      <c r="J90" s="129"/>
      <c r="K90" s="113"/>
      <c r="L90" s="80"/>
      <c r="M90" s="39"/>
      <c r="N90" s="39"/>
      <c r="O90" s="39"/>
    </row>
    <row r="91" spans="1:15" x14ac:dyDescent="0.4">
      <c r="A91" s="66"/>
      <c r="B91" s="67"/>
      <c r="C91" s="150">
        <v>13</v>
      </c>
      <c r="D91" s="124" t="s">
        <v>153</v>
      </c>
      <c r="E91" s="109"/>
      <c r="F91" s="109"/>
      <c r="G91" s="109"/>
      <c r="H91" s="155" t="e">
        <f>IF(H92&gt;0,H92,0)</f>
        <v>#DIV/0!</v>
      </c>
      <c r="I91" s="111" t="s">
        <v>2</v>
      </c>
      <c r="J91" s="282">
        <v>25</v>
      </c>
      <c r="K91" s="113" t="e">
        <f>J91*H92</f>
        <v>#DIV/0!</v>
      </c>
      <c r="L91" s="80"/>
      <c r="M91" s="39"/>
      <c r="N91" s="39"/>
      <c r="O91" s="39"/>
    </row>
    <row r="92" spans="1:15" x14ac:dyDescent="0.4">
      <c r="A92" s="66"/>
      <c r="B92" s="67"/>
      <c r="C92" s="107"/>
      <c r="D92" s="278" t="s">
        <v>154</v>
      </c>
      <c r="E92" s="109"/>
      <c r="F92" s="109"/>
      <c r="G92" s="109"/>
      <c r="H92" s="254" t="e">
        <f>H58/10</f>
        <v>#DIV/0!</v>
      </c>
      <c r="I92" s="111"/>
      <c r="J92" s="336"/>
      <c r="K92" s="113"/>
      <c r="L92" s="80"/>
      <c r="M92" s="39"/>
      <c r="N92" s="39"/>
      <c r="O92" s="39"/>
    </row>
    <row r="93" spans="1:15" x14ac:dyDescent="0.4">
      <c r="A93" s="66"/>
      <c r="B93" s="67"/>
      <c r="C93" s="107"/>
      <c r="D93" s="278"/>
      <c r="E93" s="109"/>
      <c r="F93" s="109"/>
      <c r="G93" s="109"/>
      <c r="H93" s="117"/>
      <c r="I93" s="111"/>
      <c r="J93" s="130"/>
      <c r="K93" s="113"/>
      <c r="L93" s="80"/>
      <c r="M93" s="39"/>
      <c r="N93" s="39"/>
      <c r="O93" s="39"/>
    </row>
    <row r="94" spans="1:15" x14ac:dyDescent="0.4">
      <c r="A94" s="93"/>
      <c r="B94" s="94"/>
      <c r="C94" s="156"/>
      <c r="D94" s="132" t="s">
        <v>55</v>
      </c>
      <c r="E94" s="146"/>
      <c r="F94" s="146"/>
      <c r="G94" s="146"/>
      <c r="H94" s="147"/>
      <c r="I94" s="148"/>
      <c r="J94" s="157"/>
      <c r="K94" s="137" t="e">
        <f>SUM(K87:K92)</f>
        <v>#DIV/0!</v>
      </c>
      <c r="L94" s="88"/>
      <c r="M94" s="33"/>
      <c r="N94" s="33"/>
      <c r="O94" s="33"/>
    </row>
    <row r="95" spans="1:15" x14ac:dyDescent="0.4">
      <c r="A95" s="95"/>
      <c r="B95" s="96"/>
      <c r="C95" s="158"/>
      <c r="D95" s="159"/>
      <c r="E95" s="160"/>
      <c r="F95" s="160"/>
      <c r="G95" s="109" t="s">
        <v>63</v>
      </c>
      <c r="H95" s="152"/>
      <c r="I95" s="153"/>
      <c r="J95" s="161"/>
      <c r="K95" s="154"/>
      <c r="L95" s="92"/>
      <c r="M95" s="37"/>
      <c r="N95" s="35"/>
      <c r="O95" s="35"/>
    </row>
    <row r="96" spans="1:15" x14ac:dyDescent="0.4">
      <c r="A96" s="95"/>
      <c r="B96" s="96"/>
      <c r="C96" s="158"/>
      <c r="D96" s="159"/>
      <c r="E96" s="160"/>
      <c r="F96" s="160"/>
      <c r="G96" s="160"/>
      <c r="H96" s="152"/>
      <c r="I96" s="153"/>
      <c r="J96" s="161"/>
      <c r="K96" s="154"/>
      <c r="L96" s="92"/>
      <c r="M96" s="37"/>
      <c r="N96" s="36"/>
      <c r="O96" s="37"/>
    </row>
    <row r="97" spans="1:15" x14ac:dyDescent="0.4">
      <c r="A97" s="95"/>
      <c r="B97" s="96"/>
      <c r="C97" s="158"/>
      <c r="D97" s="162"/>
      <c r="E97" s="160"/>
      <c r="F97" s="162"/>
      <c r="G97" s="160"/>
      <c r="H97" s="162"/>
      <c r="I97" s="153"/>
      <c r="J97" s="163" t="s">
        <v>177</v>
      </c>
      <c r="K97" s="340" t="e">
        <f>K85+K94</f>
        <v>#DIV/0!</v>
      </c>
      <c r="L97" s="97"/>
      <c r="M97" s="37"/>
      <c r="N97" s="38"/>
      <c r="O97" s="38"/>
    </row>
    <row r="98" spans="1:15" ht="9.75" customHeight="1" x14ac:dyDescent="0.4">
      <c r="A98" s="95"/>
      <c r="B98" s="96"/>
      <c r="C98" s="164"/>
      <c r="D98" s="162"/>
      <c r="E98" s="160"/>
      <c r="F98" s="165"/>
      <c r="G98" s="166"/>
      <c r="H98" s="167"/>
      <c r="I98" s="165"/>
      <c r="J98" s="168"/>
      <c r="K98" s="169"/>
      <c r="L98" s="63"/>
      <c r="M98" s="37"/>
      <c r="N98" s="38"/>
      <c r="O98" s="38"/>
    </row>
    <row r="99" spans="1:15" ht="36.75" customHeight="1" x14ac:dyDescent="0.4">
      <c r="A99" s="66"/>
      <c r="B99" s="67"/>
      <c r="C99" s="170"/>
      <c r="D99" s="108"/>
      <c r="E99" s="109"/>
      <c r="F99" s="370" t="s">
        <v>155</v>
      </c>
      <c r="G99" s="371"/>
      <c r="H99" s="371"/>
      <c r="I99" s="371"/>
      <c r="J99" s="371"/>
      <c r="K99" s="371"/>
      <c r="L99" s="98"/>
      <c r="M99" s="26"/>
      <c r="N99" s="26"/>
      <c r="O99" s="26"/>
    </row>
    <row r="100" spans="1:15" ht="13" thickBot="1" x14ac:dyDescent="0.45">
      <c r="A100" s="99"/>
      <c r="B100" s="100"/>
      <c r="C100" s="171"/>
      <c r="D100" s="172"/>
      <c r="E100" s="173"/>
      <c r="F100" s="173"/>
      <c r="G100" s="173"/>
      <c r="H100" s="174"/>
      <c r="I100" s="174"/>
      <c r="J100" s="174"/>
      <c r="K100" s="175"/>
      <c r="L100" s="101"/>
      <c r="M100" s="37"/>
      <c r="N100" s="38"/>
      <c r="O100" s="38"/>
    </row>
    <row r="101" spans="1:15" x14ac:dyDescent="0.4">
      <c r="A101" s="39"/>
      <c r="B101" s="39"/>
      <c r="C101" s="40"/>
      <c r="D101" s="28"/>
      <c r="E101" s="9"/>
      <c r="F101" s="9"/>
      <c r="G101" s="369"/>
      <c r="H101" s="369"/>
      <c r="I101" s="369"/>
      <c r="J101" s="369"/>
      <c r="K101" s="41"/>
      <c r="L101" s="41"/>
      <c r="M101" s="39"/>
      <c r="N101" s="39"/>
      <c r="O101" s="39"/>
    </row>
    <row r="102" spans="1:15" x14ac:dyDescent="0.4">
      <c r="A102" s="24"/>
      <c r="B102" s="24"/>
      <c r="C102" s="42"/>
      <c r="D102" s="43"/>
      <c r="E102" s="43"/>
      <c r="F102" s="43"/>
      <c r="G102" s="44"/>
      <c r="H102" s="45"/>
      <c r="I102" s="43"/>
      <c r="J102" s="46"/>
      <c r="K102" s="24"/>
      <c r="L102" s="24"/>
    </row>
    <row r="103" spans="1:15" x14ac:dyDescent="0.4">
      <c r="A103" s="24"/>
      <c r="B103" s="24"/>
      <c r="C103" s="42"/>
      <c r="D103" s="43"/>
      <c r="E103" s="43"/>
      <c r="F103" s="43"/>
      <c r="G103" s="44"/>
      <c r="H103" s="45"/>
      <c r="I103" s="43"/>
      <c r="J103" s="46"/>
      <c r="K103" s="24"/>
      <c r="L103" s="24"/>
    </row>
    <row r="104" spans="1:15" x14ac:dyDescent="0.4">
      <c r="A104" s="24"/>
      <c r="B104" s="24"/>
      <c r="C104" s="42"/>
      <c r="D104" s="43"/>
      <c r="E104" s="43"/>
      <c r="F104" s="43"/>
      <c r="G104" s="44"/>
      <c r="H104" s="45"/>
      <c r="I104" s="43"/>
      <c r="J104" s="46"/>
      <c r="K104" s="24"/>
      <c r="L104" s="24"/>
    </row>
    <row r="105" spans="1:15" x14ac:dyDescent="0.4">
      <c r="A105" s="24"/>
      <c r="B105" s="24"/>
      <c r="C105" s="42"/>
      <c r="D105" s="43"/>
      <c r="E105" s="43"/>
      <c r="F105" s="43"/>
      <c r="G105" s="44"/>
      <c r="H105" s="45"/>
      <c r="I105" s="43"/>
      <c r="J105" s="46"/>
      <c r="K105" s="24"/>
      <c r="L105" s="24"/>
    </row>
    <row r="106" spans="1:15" x14ac:dyDescent="0.4">
      <c r="A106" s="24"/>
      <c r="B106" s="24"/>
      <c r="C106" s="42"/>
      <c r="D106" s="43"/>
      <c r="E106" s="43"/>
      <c r="F106" s="43"/>
      <c r="G106" s="44"/>
      <c r="H106" s="45"/>
      <c r="I106" s="43"/>
      <c r="J106" s="46"/>
      <c r="K106" s="24"/>
      <c r="L106" s="24"/>
    </row>
    <row r="107" spans="1:15" x14ac:dyDescent="0.4">
      <c r="A107" s="24"/>
      <c r="B107" s="24"/>
      <c r="C107" s="42"/>
      <c r="D107" s="43"/>
      <c r="E107" s="43"/>
      <c r="F107" s="43"/>
      <c r="G107" s="44"/>
      <c r="H107" s="45"/>
      <c r="I107" s="43"/>
      <c r="J107" s="46"/>
      <c r="K107" s="24"/>
      <c r="L107" s="24"/>
    </row>
    <row r="108" spans="1:15" x14ac:dyDescent="0.4">
      <c r="A108" s="24"/>
      <c r="B108" s="24"/>
      <c r="C108" s="42"/>
      <c r="D108" s="43"/>
      <c r="E108" s="43"/>
      <c r="F108" s="43"/>
      <c r="G108" s="44"/>
      <c r="H108" s="45"/>
      <c r="I108" s="43"/>
      <c r="J108" s="46"/>
      <c r="K108" s="24"/>
      <c r="L108" s="24"/>
    </row>
    <row r="109" spans="1:15" x14ac:dyDescent="0.4">
      <c r="A109" s="24"/>
      <c r="B109" s="24"/>
      <c r="C109" s="42"/>
      <c r="D109" s="43"/>
      <c r="E109" s="43"/>
      <c r="F109" s="43"/>
      <c r="G109" s="44"/>
      <c r="H109" s="45"/>
      <c r="I109" s="43"/>
      <c r="J109" s="46"/>
      <c r="K109" s="24"/>
      <c r="L109" s="24"/>
    </row>
    <row r="110" spans="1:15" x14ac:dyDescent="0.4">
      <c r="A110" s="24"/>
      <c r="B110" s="24"/>
      <c r="C110" s="42"/>
      <c r="D110" s="43"/>
      <c r="E110" s="43"/>
      <c r="F110" s="43"/>
      <c r="G110" s="44"/>
      <c r="H110" s="45"/>
      <c r="I110" s="43"/>
      <c r="J110" s="46"/>
      <c r="K110" s="24"/>
      <c r="L110" s="24"/>
    </row>
    <row r="111" spans="1:15" x14ac:dyDescent="0.4">
      <c r="A111" s="24"/>
      <c r="B111" s="24"/>
      <c r="C111" s="42"/>
      <c r="D111" s="43"/>
      <c r="E111" s="43"/>
      <c r="F111" s="43"/>
      <c r="G111" s="44"/>
      <c r="H111" s="45"/>
      <c r="I111" s="43"/>
      <c r="J111" s="46"/>
      <c r="K111" s="24"/>
      <c r="L111" s="24"/>
    </row>
    <row r="112" spans="1:15" x14ac:dyDescent="0.4">
      <c r="A112" s="24"/>
      <c r="B112" s="24"/>
      <c r="C112" s="42"/>
      <c r="D112" s="43"/>
      <c r="E112" s="43"/>
      <c r="F112" s="43"/>
      <c r="G112" s="44"/>
      <c r="H112" s="45"/>
      <c r="I112" s="43"/>
      <c r="J112" s="46"/>
      <c r="K112" s="24"/>
      <c r="L112" s="24"/>
    </row>
    <row r="113" spans="1:12" x14ac:dyDescent="0.4">
      <c r="A113" s="24"/>
      <c r="B113" s="24"/>
      <c r="C113" s="42"/>
      <c r="D113" s="43"/>
      <c r="E113" s="43"/>
      <c r="F113" s="43"/>
      <c r="G113" s="44"/>
      <c r="H113" s="45"/>
      <c r="I113" s="43"/>
      <c r="J113" s="46"/>
      <c r="K113" s="24"/>
      <c r="L113" s="24"/>
    </row>
    <row r="114" spans="1:12" x14ac:dyDescent="0.4">
      <c r="A114" s="24"/>
      <c r="B114" s="24"/>
      <c r="C114" s="42"/>
      <c r="D114" s="43"/>
      <c r="E114" s="43"/>
      <c r="F114" s="43"/>
      <c r="G114" s="44"/>
      <c r="H114" s="45"/>
      <c r="I114" s="43"/>
      <c r="J114" s="46"/>
      <c r="K114" s="24"/>
      <c r="L114" s="24"/>
    </row>
    <row r="115" spans="1:12" x14ac:dyDescent="0.4">
      <c r="A115" s="24"/>
      <c r="B115" s="24"/>
      <c r="C115" s="42"/>
      <c r="D115" s="43"/>
      <c r="E115" s="43"/>
      <c r="F115" s="43"/>
      <c r="G115" s="44"/>
      <c r="H115" s="45"/>
      <c r="I115" s="43"/>
      <c r="J115" s="46"/>
      <c r="K115" s="24"/>
      <c r="L115" s="24"/>
    </row>
    <row r="116" spans="1:12" x14ac:dyDescent="0.4">
      <c r="A116" s="24"/>
      <c r="B116" s="24"/>
      <c r="C116" s="42"/>
      <c r="D116" s="43"/>
      <c r="E116" s="43"/>
      <c r="F116" s="43"/>
      <c r="G116" s="44"/>
      <c r="H116" s="45"/>
      <c r="I116" s="43"/>
      <c r="J116" s="46"/>
      <c r="K116" s="24"/>
      <c r="L116" s="24"/>
    </row>
    <row r="117" spans="1:12" x14ac:dyDescent="0.4">
      <c r="A117" s="24"/>
      <c r="B117" s="24"/>
      <c r="C117" s="42"/>
      <c r="D117" s="43"/>
      <c r="E117" s="43"/>
      <c r="F117" s="43"/>
      <c r="G117" s="44"/>
      <c r="H117" s="45"/>
      <c r="I117" s="43"/>
      <c r="J117" s="46"/>
      <c r="K117" s="24"/>
      <c r="L117" s="24"/>
    </row>
    <row r="118" spans="1:12" x14ac:dyDescent="0.4">
      <c r="A118" s="24"/>
      <c r="B118" s="24"/>
      <c r="C118" s="42"/>
      <c r="D118" s="43"/>
      <c r="E118" s="43"/>
      <c r="F118" s="43"/>
      <c r="G118" s="44"/>
      <c r="H118" s="45"/>
      <c r="I118" s="43"/>
      <c r="J118" s="46"/>
      <c r="K118" s="24"/>
      <c r="L118" s="24"/>
    </row>
    <row r="119" spans="1:12" x14ac:dyDescent="0.4">
      <c r="A119" s="24"/>
      <c r="B119" s="24"/>
      <c r="C119" s="42"/>
      <c r="D119" s="43"/>
      <c r="E119" s="43"/>
      <c r="F119" s="43"/>
      <c r="G119" s="44"/>
      <c r="H119" s="45"/>
      <c r="I119" s="43"/>
      <c r="J119" s="46"/>
      <c r="K119" s="24"/>
      <c r="L119" s="24"/>
    </row>
    <row r="120" spans="1:12" x14ac:dyDescent="0.4">
      <c r="A120" s="24"/>
      <c r="B120" s="24"/>
      <c r="C120" s="42"/>
      <c r="D120" s="43"/>
      <c r="E120" s="43"/>
      <c r="F120" s="43"/>
      <c r="G120" s="44"/>
      <c r="H120" s="45"/>
      <c r="I120" s="43"/>
      <c r="J120" s="46"/>
      <c r="K120" s="24"/>
      <c r="L120" s="24"/>
    </row>
    <row r="121" spans="1:12" x14ac:dyDescent="0.4">
      <c r="A121" s="24"/>
      <c r="B121" s="24"/>
      <c r="C121" s="42"/>
      <c r="D121" s="43"/>
      <c r="E121" s="43"/>
      <c r="F121" s="43"/>
      <c r="G121" s="44"/>
      <c r="H121" s="45"/>
      <c r="I121" s="43"/>
      <c r="J121" s="46"/>
      <c r="K121" s="24"/>
      <c r="L121" s="24"/>
    </row>
    <row r="122" spans="1:12" x14ac:dyDescent="0.4">
      <c r="A122" s="24"/>
      <c r="B122" s="24"/>
      <c r="C122" s="42"/>
      <c r="D122" s="43"/>
      <c r="E122" s="43"/>
      <c r="F122" s="43"/>
      <c r="G122" s="44"/>
      <c r="H122" s="45"/>
      <c r="I122" s="43"/>
      <c r="J122" s="46"/>
      <c r="K122" s="24"/>
      <c r="L122" s="24"/>
    </row>
    <row r="123" spans="1:12" x14ac:dyDescent="0.4">
      <c r="A123" s="24"/>
      <c r="B123" s="24"/>
      <c r="C123" s="42"/>
      <c r="D123" s="43"/>
      <c r="E123" s="43"/>
      <c r="F123" s="43"/>
      <c r="G123" s="44"/>
      <c r="H123" s="45"/>
      <c r="I123" s="43"/>
      <c r="J123" s="46"/>
      <c r="K123" s="24"/>
      <c r="L123" s="24"/>
    </row>
    <row r="124" spans="1:12" x14ac:dyDescent="0.4">
      <c r="A124" s="24"/>
      <c r="B124" s="24"/>
      <c r="C124" s="42"/>
      <c r="D124" s="43"/>
      <c r="E124" s="43"/>
      <c r="F124" s="43"/>
      <c r="G124" s="44"/>
      <c r="H124" s="45"/>
      <c r="I124" s="43"/>
      <c r="J124" s="46"/>
      <c r="K124" s="24"/>
      <c r="L124" s="24"/>
    </row>
    <row r="125" spans="1:12" x14ac:dyDescent="0.4">
      <c r="A125" s="24"/>
      <c r="B125" s="24"/>
      <c r="C125" s="42"/>
      <c r="D125" s="43"/>
      <c r="E125" s="43"/>
      <c r="F125" s="43"/>
      <c r="G125" s="44"/>
      <c r="H125" s="45"/>
      <c r="I125" s="43"/>
      <c r="J125" s="46"/>
      <c r="K125" s="24"/>
      <c r="L125" s="24"/>
    </row>
    <row r="126" spans="1:12" x14ac:dyDescent="0.4">
      <c r="A126" s="24"/>
      <c r="B126" s="24"/>
      <c r="C126" s="42"/>
      <c r="D126" s="43"/>
      <c r="E126" s="43"/>
      <c r="F126" s="43"/>
      <c r="G126" s="44"/>
      <c r="H126" s="45"/>
      <c r="I126" s="43"/>
      <c r="J126" s="46"/>
      <c r="K126" s="24"/>
      <c r="L126" s="24"/>
    </row>
    <row r="127" spans="1:12" x14ac:dyDescent="0.4">
      <c r="A127" s="24"/>
      <c r="B127" s="24"/>
      <c r="C127" s="42"/>
      <c r="D127" s="43"/>
      <c r="E127" s="43"/>
      <c r="F127" s="43"/>
      <c r="G127" s="44"/>
      <c r="H127" s="45"/>
      <c r="I127" s="43"/>
      <c r="J127" s="46"/>
      <c r="K127" s="24"/>
      <c r="L127" s="24"/>
    </row>
    <row r="128" spans="1:12" x14ac:dyDescent="0.4">
      <c r="A128" s="24"/>
      <c r="B128" s="24"/>
      <c r="C128" s="42"/>
      <c r="D128" s="43"/>
      <c r="E128" s="43"/>
      <c r="F128" s="43"/>
      <c r="G128" s="44"/>
      <c r="H128" s="45"/>
      <c r="I128" s="43"/>
      <c r="J128" s="46"/>
      <c r="K128" s="24"/>
      <c r="L128" s="24"/>
    </row>
    <row r="129" spans="1:12" x14ac:dyDescent="0.4">
      <c r="A129" s="24"/>
      <c r="B129" s="24"/>
      <c r="C129" s="42"/>
      <c r="D129" s="43"/>
      <c r="E129" s="43"/>
      <c r="F129" s="43"/>
      <c r="G129" s="44"/>
      <c r="H129" s="45"/>
      <c r="I129" s="43"/>
      <c r="J129" s="46"/>
      <c r="K129" s="24"/>
      <c r="L129" s="24"/>
    </row>
    <row r="130" spans="1:12" x14ac:dyDescent="0.4">
      <c r="A130" s="24"/>
      <c r="B130" s="24"/>
      <c r="C130" s="42"/>
      <c r="D130" s="43"/>
      <c r="E130" s="43"/>
      <c r="F130" s="43"/>
      <c r="G130" s="44"/>
      <c r="H130" s="45"/>
      <c r="I130" s="43"/>
      <c r="J130" s="46"/>
      <c r="K130" s="24"/>
      <c r="L130" s="24"/>
    </row>
    <row r="131" spans="1:12" x14ac:dyDescent="0.4">
      <c r="A131" s="24"/>
      <c r="B131" s="24"/>
      <c r="C131" s="42"/>
      <c r="D131" s="43"/>
      <c r="E131" s="43"/>
      <c r="F131" s="43"/>
      <c r="G131" s="44"/>
      <c r="H131" s="45"/>
      <c r="I131" s="43"/>
      <c r="J131" s="46"/>
      <c r="K131" s="24"/>
      <c r="L131" s="24"/>
    </row>
    <row r="132" spans="1:12" x14ac:dyDescent="0.4">
      <c r="A132" s="24"/>
      <c r="B132" s="24"/>
      <c r="C132" s="42"/>
      <c r="D132" s="43"/>
      <c r="E132" s="43"/>
      <c r="F132" s="43"/>
      <c r="G132" s="44"/>
      <c r="H132" s="45"/>
      <c r="I132" s="43"/>
      <c r="J132" s="46"/>
      <c r="K132" s="24"/>
      <c r="L132" s="24"/>
    </row>
    <row r="133" spans="1:12" x14ac:dyDescent="0.4">
      <c r="A133" s="24"/>
      <c r="B133" s="24"/>
      <c r="C133" s="42"/>
      <c r="D133" s="43"/>
      <c r="E133" s="43"/>
      <c r="F133" s="43"/>
      <c r="G133" s="44"/>
      <c r="H133" s="45"/>
      <c r="I133" s="43"/>
      <c r="J133" s="46"/>
      <c r="K133" s="24"/>
      <c r="L133" s="24"/>
    </row>
    <row r="134" spans="1:12" x14ac:dyDescent="0.4">
      <c r="A134" s="24"/>
      <c r="B134" s="24"/>
      <c r="C134" s="42"/>
      <c r="D134" s="43"/>
      <c r="E134" s="43"/>
      <c r="F134" s="43"/>
      <c r="G134" s="44"/>
      <c r="H134" s="45"/>
      <c r="I134" s="43"/>
      <c r="J134" s="46"/>
      <c r="K134" s="24"/>
      <c r="L134" s="24"/>
    </row>
    <row r="135" spans="1:12" x14ac:dyDescent="0.4">
      <c r="A135" s="24"/>
      <c r="B135" s="24"/>
      <c r="C135" s="42"/>
      <c r="D135" s="43"/>
      <c r="E135" s="43"/>
      <c r="F135" s="43"/>
      <c r="G135" s="44"/>
      <c r="H135" s="45"/>
      <c r="I135" s="43"/>
      <c r="J135" s="46"/>
      <c r="K135" s="24"/>
      <c r="L135" s="24"/>
    </row>
    <row r="136" spans="1:12" x14ac:dyDescent="0.4">
      <c r="A136" s="24"/>
      <c r="B136" s="24"/>
      <c r="C136" s="42"/>
      <c r="D136" s="43"/>
      <c r="E136" s="43"/>
      <c r="F136" s="43"/>
      <c r="G136" s="44"/>
      <c r="H136" s="45"/>
      <c r="I136" s="43"/>
      <c r="J136" s="46"/>
      <c r="K136" s="24"/>
      <c r="L136" s="24"/>
    </row>
    <row r="137" spans="1:12" x14ac:dyDescent="0.4">
      <c r="A137" s="24"/>
      <c r="B137" s="24"/>
      <c r="C137" s="42"/>
      <c r="D137" s="43"/>
      <c r="E137" s="43"/>
      <c r="F137" s="43"/>
      <c r="G137" s="44"/>
      <c r="H137" s="45"/>
      <c r="I137" s="43"/>
      <c r="J137" s="46"/>
      <c r="K137" s="24"/>
      <c r="L137" s="24"/>
    </row>
    <row r="138" spans="1:12" x14ac:dyDescent="0.4">
      <c r="A138" s="24"/>
      <c r="B138" s="24"/>
      <c r="C138" s="42"/>
      <c r="D138" s="43"/>
      <c r="E138" s="43"/>
      <c r="F138" s="43"/>
      <c r="G138" s="44"/>
      <c r="H138" s="45"/>
      <c r="I138" s="43"/>
      <c r="J138" s="46"/>
      <c r="K138" s="24"/>
      <c r="L138" s="24"/>
    </row>
    <row r="139" spans="1:12" x14ac:dyDescent="0.4">
      <c r="A139" s="24"/>
      <c r="B139" s="24"/>
      <c r="C139" s="42"/>
      <c r="D139" s="43"/>
      <c r="E139" s="43"/>
      <c r="F139" s="43"/>
      <c r="G139" s="44"/>
      <c r="H139" s="45"/>
      <c r="I139" s="43"/>
      <c r="J139" s="46"/>
      <c r="K139" s="24"/>
      <c r="L139" s="24"/>
    </row>
    <row r="140" spans="1:12" x14ac:dyDescent="0.4">
      <c r="A140" s="24"/>
      <c r="B140" s="24"/>
      <c r="C140" s="42"/>
      <c r="D140" s="43"/>
      <c r="E140" s="43"/>
      <c r="F140" s="43"/>
      <c r="G140" s="44"/>
      <c r="H140" s="45"/>
      <c r="I140" s="43"/>
      <c r="J140" s="46"/>
      <c r="K140" s="24"/>
      <c r="L140" s="24"/>
    </row>
    <row r="141" spans="1:12" x14ac:dyDescent="0.4">
      <c r="A141" s="24"/>
      <c r="B141" s="24"/>
      <c r="C141" s="42"/>
      <c r="D141" s="43"/>
      <c r="E141" s="43"/>
      <c r="F141" s="43"/>
      <c r="G141" s="44"/>
      <c r="H141" s="45"/>
      <c r="I141" s="43"/>
      <c r="J141" s="46"/>
      <c r="K141" s="24"/>
      <c r="L141" s="24"/>
    </row>
    <row r="142" spans="1:12" x14ac:dyDescent="0.4">
      <c r="A142" s="24"/>
      <c r="B142" s="24"/>
      <c r="C142" s="42"/>
      <c r="D142" s="43"/>
      <c r="E142" s="43"/>
      <c r="F142" s="43"/>
      <c r="G142" s="44"/>
      <c r="H142" s="45"/>
      <c r="I142" s="43"/>
      <c r="J142" s="46"/>
      <c r="K142" s="24"/>
      <c r="L142" s="24"/>
    </row>
    <row r="143" spans="1:12" x14ac:dyDescent="0.4">
      <c r="A143" s="24"/>
      <c r="B143" s="24"/>
      <c r="C143" s="42"/>
      <c r="D143" s="43"/>
      <c r="E143" s="43"/>
      <c r="F143" s="43"/>
      <c r="G143" s="44"/>
      <c r="H143" s="45"/>
      <c r="I143" s="43"/>
      <c r="J143" s="46"/>
      <c r="K143" s="24"/>
      <c r="L143" s="24"/>
    </row>
    <row r="144" spans="1:12" x14ac:dyDescent="0.4">
      <c r="A144" s="24"/>
      <c r="B144" s="24"/>
      <c r="C144" s="42"/>
      <c r="D144" s="43"/>
      <c r="E144" s="43"/>
      <c r="F144" s="43"/>
      <c r="G144" s="44"/>
      <c r="H144" s="45"/>
      <c r="I144" s="43"/>
      <c r="J144" s="46"/>
      <c r="K144" s="24"/>
      <c r="L144" s="24"/>
    </row>
    <row r="145" spans="1:12" x14ac:dyDescent="0.4">
      <c r="A145" s="24"/>
      <c r="B145" s="24"/>
      <c r="C145" s="42"/>
      <c r="D145" s="43"/>
      <c r="E145" s="43"/>
      <c r="F145" s="43"/>
      <c r="G145" s="44"/>
      <c r="H145" s="45"/>
      <c r="I145" s="43"/>
      <c r="J145" s="46"/>
      <c r="K145" s="24"/>
      <c r="L145" s="24"/>
    </row>
    <row r="146" spans="1:12" x14ac:dyDescent="0.4">
      <c r="A146" s="24"/>
      <c r="B146" s="24"/>
      <c r="C146" s="42"/>
      <c r="D146" s="43"/>
      <c r="E146" s="43"/>
      <c r="F146" s="43"/>
      <c r="G146" s="44"/>
      <c r="H146" s="45"/>
      <c r="I146" s="43"/>
      <c r="J146" s="46"/>
      <c r="K146" s="24"/>
      <c r="L146" s="24"/>
    </row>
    <row r="147" spans="1:12" x14ac:dyDescent="0.4">
      <c r="A147" s="24"/>
      <c r="B147" s="24"/>
      <c r="C147" s="42"/>
      <c r="D147" s="43"/>
      <c r="E147" s="43"/>
      <c r="F147" s="43"/>
      <c r="G147" s="44"/>
      <c r="H147" s="45"/>
      <c r="I147" s="43"/>
      <c r="J147" s="46"/>
      <c r="K147" s="24"/>
      <c r="L147" s="24"/>
    </row>
    <row r="148" spans="1:12" x14ac:dyDescent="0.4">
      <c r="A148" s="24"/>
      <c r="B148" s="24"/>
      <c r="C148" s="42"/>
      <c r="D148" s="43"/>
      <c r="E148" s="43"/>
      <c r="F148" s="43"/>
      <c r="G148" s="44"/>
      <c r="H148" s="45"/>
      <c r="I148" s="43"/>
      <c r="J148" s="46"/>
      <c r="K148" s="24"/>
      <c r="L148" s="24"/>
    </row>
    <row r="149" spans="1:12" x14ac:dyDescent="0.4">
      <c r="A149" s="24"/>
      <c r="B149" s="24"/>
      <c r="C149" s="42"/>
      <c r="D149" s="43"/>
      <c r="E149" s="43"/>
      <c r="F149" s="43"/>
      <c r="G149" s="44"/>
      <c r="H149" s="45"/>
      <c r="I149" s="43"/>
      <c r="J149" s="46"/>
      <c r="K149" s="24"/>
      <c r="L149" s="24"/>
    </row>
    <row r="150" spans="1:12" x14ac:dyDescent="0.4">
      <c r="A150" s="24"/>
      <c r="B150" s="24"/>
      <c r="C150" s="42"/>
      <c r="D150" s="43"/>
      <c r="E150" s="43"/>
      <c r="F150" s="43"/>
      <c r="G150" s="44"/>
      <c r="H150" s="45"/>
      <c r="I150" s="43"/>
      <c r="J150" s="46"/>
      <c r="K150" s="24"/>
      <c r="L150" s="24"/>
    </row>
    <row r="151" spans="1:12" x14ac:dyDescent="0.4">
      <c r="A151" s="24"/>
      <c r="B151" s="24"/>
      <c r="C151" s="42"/>
      <c r="D151" s="43"/>
      <c r="E151" s="43"/>
      <c r="F151" s="43"/>
      <c r="G151" s="44"/>
      <c r="H151" s="45"/>
      <c r="I151" s="43"/>
      <c r="J151" s="46"/>
      <c r="K151" s="24"/>
      <c r="L151" s="24"/>
    </row>
    <row r="152" spans="1:12" x14ac:dyDescent="0.4">
      <c r="A152" s="24"/>
      <c r="B152" s="24"/>
      <c r="C152" s="42"/>
      <c r="D152" s="43"/>
      <c r="E152" s="43"/>
      <c r="F152" s="43"/>
      <c r="G152" s="44"/>
      <c r="H152" s="45"/>
      <c r="I152" s="43"/>
      <c r="J152" s="46"/>
      <c r="K152" s="24"/>
      <c r="L152" s="24"/>
    </row>
    <row r="153" spans="1:12" x14ac:dyDescent="0.4">
      <c r="A153" s="24"/>
      <c r="B153" s="24"/>
      <c r="C153" s="42"/>
      <c r="D153" s="43"/>
      <c r="E153" s="43"/>
      <c r="F153" s="43"/>
      <c r="G153" s="44"/>
      <c r="H153" s="45"/>
      <c r="I153" s="43"/>
      <c r="J153" s="46"/>
      <c r="K153" s="24"/>
      <c r="L153" s="24"/>
    </row>
    <row r="154" spans="1:12" x14ac:dyDescent="0.4">
      <c r="A154" s="24"/>
      <c r="B154" s="24"/>
      <c r="C154" s="42"/>
      <c r="D154" s="43"/>
      <c r="E154" s="43"/>
      <c r="F154" s="43"/>
      <c r="G154" s="44"/>
      <c r="H154" s="45"/>
      <c r="I154" s="43"/>
      <c r="J154" s="46"/>
      <c r="K154" s="24"/>
      <c r="L154" s="24"/>
    </row>
    <row r="155" spans="1:12" x14ac:dyDescent="0.4">
      <c r="A155" s="24"/>
      <c r="B155" s="24"/>
      <c r="C155" s="42"/>
      <c r="D155" s="43"/>
      <c r="E155" s="43"/>
      <c r="F155" s="43"/>
      <c r="G155" s="44"/>
      <c r="H155" s="45"/>
      <c r="I155" s="43"/>
      <c r="J155" s="46"/>
      <c r="K155" s="24"/>
      <c r="L155" s="24"/>
    </row>
    <row r="156" spans="1:12" x14ac:dyDescent="0.4">
      <c r="A156" s="24"/>
      <c r="B156" s="24"/>
      <c r="C156" s="42"/>
      <c r="D156" s="43"/>
      <c r="E156" s="43"/>
      <c r="F156" s="43"/>
      <c r="G156" s="44"/>
      <c r="H156" s="45"/>
      <c r="I156" s="43"/>
      <c r="J156" s="46"/>
      <c r="K156" s="24"/>
      <c r="L156" s="24"/>
    </row>
    <row r="157" spans="1:12" x14ac:dyDescent="0.4">
      <c r="A157" s="24"/>
      <c r="B157" s="24"/>
      <c r="C157" s="42"/>
      <c r="D157" s="43"/>
      <c r="E157" s="43"/>
      <c r="F157" s="43"/>
      <c r="G157" s="44"/>
      <c r="H157" s="45"/>
      <c r="I157" s="43"/>
      <c r="J157" s="46"/>
      <c r="K157" s="24"/>
      <c r="L157" s="24"/>
    </row>
    <row r="158" spans="1:12" x14ac:dyDescent="0.4">
      <c r="A158" s="24"/>
      <c r="B158" s="24"/>
      <c r="C158" s="42"/>
      <c r="D158" s="43"/>
      <c r="E158" s="43"/>
      <c r="F158" s="43"/>
      <c r="G158" s="44"/>
      <c r="H158" s="45"/>
      <c r="I158" s="43"/>
      <c r="J158" s="46"/>
      <c r="K158" s="24"/>
      <c r="L158" s="24"/>
    </row>
    <row r="159" spans="1:12" x14ac:dyDescent="0.4">
      <c r="A159" s="24"/>
      <c r="B159" s="24"/>
      <c r="C159" s="42"/>
      <c r="D159" s="43"/>
      <c r="E159" s="43"/>
      <c r="F159" s="43"/>
      <c r="G159" s="44"/>
      <c r="H159" s="45"/>
      <c r="I159" s="43"/>
      <c r="J159" s="46"/>
      <c r="K159" s="24"/>
      <c r="L159" s="24"/>
    </row>
    <row r="160" spans="1:12" x14ac:dyDescent="0.4">
      <c r="A160" s="24"/>
      <c r="B160" s="24"/>
      <c r="C160" s="42"/>
      <c r="D160" s="43"/>
      <c r="E160" s="43"/>
      <c r="F160" s="43"/>
      <c r="G160" s="44"/>
      <c r="H160" s="45"/>
      <c r="I160" s="43"/>
      <c r="J160" s="46"/>
      <c r="K160" s="24"/>
      <c r="L160" s="24"/>
    </row>
    <row r="161" spans="1:12" x14ac:dyDescent="0.4">
      <c r="A161" s="24"/>
      <c r="B161" s="24"/>
      <c r="C161" s="42"/>
      <c r="D161" s="43"/>
      <c r="E161" s="43"/>
      <c r="F161" s="43"/>
      <c r="G161" s="44"/>
      <c r="H161" s="45"/>
      <c r="I161" s="43"/>
      <c r="J161" s="46"/>
      <c r="K161" s="24"/>
      <c r="L161" s="24"/>
    </row>
    <row r="162" spans="1:12" x14ac:dyDescent="0.4">
      <c r="A162" s="24"/>
      <c r="B162" s="24"/>
      <c r="C162" s="42"/>
      <c r="D162" s="43"/>
      <c r="E162" s="43"/>
      <c r="F162" s="43"/>
      <c r="G162" s="44"/>
      <c r="H162" s="45"/>
      <c r="I162" s="43"/>
      <c r="J162" s="46"/>
      <c r="K162" s="24"/>
      <c r="L162" s="24"/>
    </row>
    <row r="163" spans="1:12" x14ac:dyDescent="0.4">
      <c r="A163" s="24"/>
      <c r="B163" s="24"/>
      <c r="C163" s="42"/>
      <c r="D163" s="43"/>
      <c r="E163" s="43"/>
      <c r="F163" s="43"/>
      <c r="G163" s="44"/>
      <c r="H163" s="45"/>
      <c r="I163" s="43"/>
      <c r="J163" s="46"/>
      <c r="K163" s="24"/>
      <c r="L163" s="24"/>
    </row>
    <row r="164" spans="1:12" x14ac:dyDescent="0.4">
      <c r="A164" s="24"/>
      <c r="B164" s="24"/>
      <c r="C164" s="42"/>
      <c r="D164" s="43"/>
      <c r="E164" s="43"/>
      <c r="F164" s="43"/>
      <c r="G164" s="44"/>
      <c r="H164" s="45"/>
      <c r="I164" s="43"/>
      <c r="J164" s="46"/>
      <c r="K164" s="24"/>
      <c r="L164" s="24"/>
    </row>
    <row r="165" spans="1:12" x14ac:dyDescent="0.4">
      <c r="A165" s="24"/>
      <c r="B165" s="24"/>
      <c r="C165" s="42"/>
      <c r="D165" s="43"/>
      <c r="E165" s="43"/>
      <c r="F165" s="43"/>
      <c r="G165" s="44"/>
      <c r="H165" s="45"/>
      <c r="I165" s="43"/>
      <c r="J165" s="46"/>
      <c r="K165" s="24"/>
      <c r="L165" s="24"/>
    </row>
    <row r="166" spans="1:12" x14ac:dyDescent="0.4">
      <c r="A166" s="24"/>
      <c r="B166" s="24"/>
      <c r="C166" s="42"/>
      <c r="D166" s="43"/>
      <c r="E166" s="43"/>
      <c r="F166" s="43"/>
      <c r="G166" s="44"/>
      <c r="H166" s="45"/>
      <c r="I166" s="43"/>
      <c r="J166" s="46"/>
      <c r="K166" s="24"/>
      <c r="L166" s="24"/>
    </row>
    <row r="167" spans="1:12" x14ac:dyDescent="0.4">
      <c r="A167" s="24"/>
      <c r="B167" s="24"/>
      <c r="C167" s="42"/>
      <c r="D167" s="43"/>
      <c r="E167" s="43"/>
      <c r="F167" s="43"/>
      <c r="G167" s="44"/>
      <c r="H167" s="45"/>
      <c r="I167" s="43"/>
      <c r="J167" s="46"/>
      <c r="K167" s="24"/>
      <c r="L167" s="24"/>
    </row>
    <row r="168" spans="1:12" x14ac:dyDescent="0.4">
      <c r="A168" s="24"/>
      <c r="B168" s="24"/>
      <c r="C168" s="42"/>
      <c r="D168" s="43"/>
      <c r="E168" s="43"/>
      <c r="F168" s="43"/>
      <c r="G168" s="44"/>
      <c r="H168" s="45"/>
      <c r="I168" s="43"/>
      <c r="J168" s="46"/>
      <c r="K168" s="24"/>
      <c r="L168" s="24"/>
    </row>
    <row r="169" spans="1:12" x14ac:dyDescent="0.4">
      <c r="A169" s="24"/>
      <c r="B169" s="24"/>
      <c r="C169" s="42"/>
      <c r="D169" s="43"/>
      <c r="E169" s="43"/>
      <c r="F169" s="43"/>
      <c r="G169" s="44"/>
      <c r="H169" s="45"/>
      <c r="I169" s="43"/>
      <c r="J169" s="46"/>
      <c r="K169" s="24"/>
      <c r="L169" s="24"/>
    </row>
    <row r="170" spans="1:12" x14ac:dyDescent="0.4">
      <c r="A170" s="24"/>
      <c r="B170" s="24"/>
      <c r="C170" s="42"/>
      <c r="D170" s="43"/>
      <c r="E170" s="43"/>
      <c r="F170" s="43"/>
      <c r="G170" s="44"/>
      <c r="H170" s="45"/>
      <c r="I170" s="43"/>
      <c r="J170" s="46"/>
      <c r="K170" s="24"/>
      <c r="L170" s="24"/>
    </row>
    <row r="171" spans="1:12" x14ac:dyDescent="0.4">
      <c r="A171" s="24"/>
      <c r="B171" s="24"/>
      <c r="C171" s="42"/>
      <c r="D171" s="43"/>
      <c r="E171" s="43"/>
      <c r="F171" s="43"/>
      <c r="G171" s="44"/>
      <c r="H171" s="45"/>
      <c r="I171" s="43"/>
      <c r="J171" s="46"/>
      <c r="K171" s="24"/>
      <c r="L171" s="24"/>
    </row>
    <row r="172" spans="1:12" x14ac:dyDescent="0.4">
      <c r="A172" s="24"/>
      <c r="B172" s="24"/>
      <c r="C172" s="42"/>
      <c r="D172" s="43"/>
      <c r="E172" s="43"/>
      <c r="F172" s="43"/>
      <c r="G172" s="44"/>
      <c r="H172" s="45"/>
      <c r="I172" s="43"/>
      <c r="J172" s="46"/>
      <c r="K172" s="24"/>
      <c r="L172" s="24"/>
    </row>
    <row r="173" spans="1:12" x14ac:dyDescent="0.4">
      <c r="A173" s="24"/>
      <c r="B173" s="24"/>
      <c r="C173" s="42"/>
      <c r="D173" s="43"/>
      <c r="E173" s="43"/>
      <c r="F173" s="43"/>
      <c r="G173" s="44"/>
      <c r="H173" s="45"/>
      <c r="I173" s="43"/>
      <c r="J173" s="46"/>
      <c r="K173" s="24"/>
      <c r="L173" s="24"/>
    </row>
    <row r="174" spans="1:12" x14ac:dyDescent="0.4">
      <c r="A174" s="24"/>
      <c r="B174" s="24"/>
      <c r="C174" s="42"/>
      <c r="D174" s="43"/>
      <c r="E174" s="43"/>
      <c r="F174" s="43"/>
      <c r="G174" s="44"/>
      <c r="H174" s="45"/>
      <c r="I174" s="43"/>
      <c r="J174" s="46"/>
      <c r="K174" s="24"/>
      <c r="L174" s="24"/>
    </row>
    <row r="175" spans="1:12" x14ac:dyDescent="0.4">
      <c r="A175" s="24"/>
      <c r="B175" s="24"/>
      <c r="C175" s="42"/>
      <c r="D175" s="43"/>
      <c r="E175" s="43"/>
      <c r="F175" s="43"/>
      <c r="G175" s="44"/>
      <c r="H175" s="45"/>
      <c r="I175" s="43"/>
      <c r="J175" s="46"/>
      <c r="K175" s="24"/>
      <c r="L175" s="24"/>
    </row>
    <row r="176" spans="1:12" x14ac:dyDescent="0.4">
      <c r="A176" s="24"/>
      <c r="B176" s="24"/>
      <c r="C176" s="42"/>
      <c r="D176" s="43"/>
      <c r="E176" s="43"/>
      <c r="F176" s="43"/>
      <c r="G176" s="44"/>
      <c r="H176" s="45"/>
      <c r="I176" s="43"/>
      <c r="J176" s="46"/>
      <c r="K176" s="24"/>
      <c r="L176" s="24"/>
    </row>
    <row r="177" spans="1:12" x14ac:dyDescent="0.4">
      <c r="A177" s="24"/>
      <c r="B177" s="24"/>
      <c r="C177" s="42"/>
      <c r="D177" s="43"/>
      <c r="E177" s="43"/>
      <c r="F177" s="43"/>
      <c r="G177" s="44"/>
      <c r="H177" s="45"/>
      <c r="I177" s="43"/>
      <c r="J177" s="46"/>
      <c r="K177" s="24"/>
      <c r="L177" s="24"/>
    </row>
    <row r="178" spans="1:12" x14ac:dyDescent="0.4">
      <c r="A178" s="24"/>
      <c r="B178" s="24"/>
      <c r="C178" s="42"/>
      <c r="D178" s="43"/>
      <c r="E178" s="43"/>
      <c r="F178" s="43"/>
      <c r="G178" s="44"/>
      <c r="H178" s="45"/>
      <c r="I178" s="43"/>
      <c r="J178" s="46"/>
      <c r="K178" s="24"/>
      <c r="L178" s="24"/>
    </row>
    <row r="179" spans="1:12" x14ac:dyDescent="0.4">
      <c r="A179" s="24"/>
      <c r="B179" s="24"/>
      <c r="C179" s="42"/>
      <c r="D179" s="43"/>
      <c r="E179" s="43"/>
      <c r="F179" s="43"/>
      <c r="G179" s="44"/>
      <c r="H179" s="45"/>
      <c r="I179" s="43"/>
      <c r="J179" s="46"/>
      <c r="K179" s="24"/>
      <c r="L179" s="24"/>
    </row>
    <row r="180" spans="1:12" x14ac:dyDescent="0.4">
      <c r="A180" s="24"/>
      <c r="B180" s="24"/>
      <c r="C180" s="42"/>
      <c r="D180" s="43"/>
      <c r="E180" s="43"/>
      <c r="F180" s="43"/>
      <c r="G180" s="44"/>
      <c r="H180" s="45"/>
      <c r="I180" s="43"/>
      <c r="J180" s="46"/>
      <c r="K180" s="24"/>
      <c r="L180" s="24"/>
    </row>
    <row r="181" spans="1:12" x14ac:dyDescent="0.4">
      <c r="A181" s="24"/>
      <c r="B181" s="24"/>
      <c r="C181" s="42"/>
      <c r="D181" s="43"/>
      <c r="E181" s="43"/>
      <c r="F181" s="43"/>
      <c r="G181" s="44"/>
      <c r="H181" s="45"/>
      <c r="I181" s="43"/>
      <c r="J181" s="46"/>
      <c r="K181" s="24"/>
      <c r="L181" s="24"/>
    </row>
    <row r="182" spans="1:12" x14ac:dyDescent="0.4">
      <c r="A182" s="24"/>
      <c r="B182" s="24"/>
      <c r="C182" s="42"/>
      <c r="D182" s="43"/>
      <c r="E182" s="43"/>
      <c r="F182" s="43"/>
      <c r="G182" s="44"/>
      <c r="H182" s="45"/>
      <c r="I182" s="43"/>
      <c r="J182" s="46"/>
      <c r="K182" s="24"/>
      <c r="L182" s="24"/>
    </row>
    <row r="183" spans="1:12" x14ac:dyDescent="0.4">
      <c r="A183" s="24"/>
      <c r="B183" s="24"/>
      <c r="C183" s="42"/>
      <c r="D183" s="43"/>
      <c r="E183" s="43"/>
      <c r="F183" s="43"/>
      <c r="G183" s="44"/>
      <c r="H183" s="45"/>
      <c r="I183" s="43"/>
      <c r="J183" s="46"/>
      <c r="K183" s="24"/>
      <c r="L183" s="24"/>
    </row>
    <row r="184" spans="1:12" x14ac:dyDescent="0.4">
      <c r="A184" s="24"/>
      <c r="B184" s="24"/>
      <c r="C184" s="42"/>
      <c r="D184" s="43"/>
      <c r="E184" s="43"/>
      <c r="F184" s="43"/>
      <c r="G184" s="44"/>
      <c r="H184" s="45"/>
      <c r="I184" s="43"/>
      <c r="J184" s="46"/>
      <c r="K184" s="24"/>
      <c r="L184" s="24"/>
    </row>
    <row r="185" spans="1:12" x14ac:dyDescent="0.4">
      <c r="A185" s="24"/>
      <c r="B185" s="24"/>
      <c r="C185" s="42"/>
      <c r="D185" s="43"/>
      <c r="E185" s="43"/>
      <c r="F185" s="43"/>
      <c r="G185" s="44"/>
      <c r="H185" s="45"/>
      <c r="I185" s="43"/>
      <c r="J185" s="46"/>
      <c r="K185" s="24"/>
      <c r="L185" s="24"/>
    </row>
    <row r="186" spans="1:12" x14ac:dyDescent="0.4">
      <c r="A186" s="24"/>
      <c r="B186" s="24"/>
      <c r="C186" s="42"/>
      <c r="D186" s="43"/>
      <c r="E186" s="43"/>
      <c r="F186" s="43"/>
      <c r="G186" s="44"/>
      <c r="H186" s="45"/>
      <c r="I186" s="43"/>
      <c r="J186" s="46"/>
      <c r="K186" s="24"/>
      <c r="L186" s="24"/>
    </row>
    <row r="187" spans="1:12" x14ac:dyDescent="0.4">
      <c r="A187" s="24"/>
      <c r="B187" s="24"/>
      <c r="C187" s="42"/>
      <c r="D187" s="43"/>
      <c r="E187" s="43"/>
      <c r="F187" s="43"/>
      <c r="G187" s="44"/>
      <c r="H187" s="45"/>
      <c r="I187" s="43"/>
      <c r="J187" s="46"/>
      <c r="K187" s="24"/>
      <c r="L187" s="24"/>
    </row>
    <row r="188" spans="1:12" x14ac:dyDescent="0.4">
      <c r="A188" s="24"/>
      <c r="B188" s="24"/>
      <c r="C188" s="42"/>
      <c r="D188" s="43"/>
      <c r="E188" s="43"/>
      <c r="F188" s="43"/>
      <c r="G188" s="44"/>
      <c r="H188" s="45"/>
      <c r="I188" s="43"/>
      <c r="J188" s="46"/>
      <c r="K188" s="24"/>
      <c r="L188" s="24"/>
    </row>
    <row r="189" spans="1:12" x14ac:dyDescent="0.4">
      <c r="A189" s="24"/>
      <c r="B189" s="24"/>
      <c r="C189" s="42"/>
      <c r="D189" s="43"/>
      <c r="E189" s="43"/>
      <c r="F189" s="43"/>
      <c r="G189" s="44"/>
      <c r="H189" s="45"/>
      <c r="I189" s="43"/>
      <c r="J189" s="46"/>
      <c r="K189" s="24"/>
      <c r="L189" s="24"/>
    </row>
    <row r="190" spans="1:12" x14ac:dyDescent="0.4">
      <c r="A190" s="24"/>
      <c r="B190" s="24"/>
      <c r="C190" s="42"/>
      <c r="D190" s="43"/>
      <c r="E190" s="43"/>
      <c r="F190" s="43"/>
      <c r="G190" s="44"/>
      <c r="H190" s="45"/>
      <c r="I190" s="43"/>
      <c r="J190" s="46"/>
      <c r="K190" s="24"/>
      <c r="L190" s="24"/>
    </row>
    <row r="191" spans="1:12" x14ac:dyDescent="0.4">
      <c r="A191" s="24"/>
      <c r="B191" s="24"/>
      <c r="C191" s="42"/>
      <c r="D191" s="43"/>
      <c r="E191" s="43"/>
      <c r="F191" s="43"/>
      <c r="G191" s="44"/>
      <c r="H191" s="45"/>
      <c r="I191" s="43"/>
      <c r="J191" s="46"/>
      <c r="K191" s="24"/>
      <c r="L191" s="24"/>
    </row>
    <row r="192" spans="1:12" x14ac:dyDescent="0.4">
      <c r="A192" s="24"/>
      <c r="B192" s="24"/>
      <c r="C192" s="42"/>
      <c r="D192" s="43"/>
      <c r="E192" s="43"/>
      <c r="F192" s="43"/>
      <c r="G192" s="44"/>
      <c r="H192" s="45"/>
      <c r="I192" s="43"/>
      <c r="J192" s="46"/>
      <c r="K192" s="24"/>
      <c r="L192" s="24"/>
    </row>
    <row r="193" spans="1:12" x14ac:dyDescent="0.4">
      <c r="A193" s="24"/>
      <c r="B193" s="24"/>
      <c r="C193" s="42"/>
      <c r="D193" s="43"/>
      <c r="E193" s="43"/>
      <c r="F193" s="43"/>
      <c r="G193" s="44"/>
      <c r="H193" s="45"/>
      <c r="I193" s="43"/>
      <c r="J193" s="46"/>
      <c r="K193" s="24"/>
      <c r="L193" s="24"/>
    </row>
    <row r="194" spans="1:12" x14ac:dyDescent="0.4">
      <c r="A194" s="24"/>
      <c r="B194" s="24"/>
      <c r="C194" s="42"/>
      <c r="D194" s="43"/>
      <c r="E194" s="43"/>
      <c r="F194" s="43"/>
      <c r="G194" s="44"/>
      <c r="H194" s="45"/>
      <c r="I194" s="43"/>
      <c r="J194" s="46"/>
      <c r="K194" s="24"/>
      <c r="L194" s="24"/>
    </row>
    <row r="195" spans="1:12" x14ac:dyDescent="0.4">
      <c r="A195" s="24"/>
      <c r="B195" s="24"/>
      <c r="C195" s="42"/>
      <c r="D195" s="43"/>
      <c r="E195" s="43"/>
      <c r="F195" s="43"/>
      <c r="G195" s="44"/>
      <c r="H195" s="45"/>
      <c r="I195" s="43"/>
      <c r="J195" s="46"/>
      <c r="K195" s="24"/>
      <c r="L195" s="24"/>
    </row>
    <row r="196" spans="1:12" x14ac:dyDescent="0.4">
      <c r="A196" s="24"/>
      <c r="B196" s="24"/>
      <c r="C196" s="42"/>
      <c r="D196" s="43"/>
      <c r="E196" s="43"/>
      <c r="F196" s="43"/>
      <c r="G196" s="44"/>
      <c r="H196" s="45"/>
      <c r="I196" s="43"/>
      <c r="J196" s="46"/>
      <c r="K196" s="24"/>
      <c r="L196" s="24"/>
    </row>
    <row r="197" spans="1:12" x14ac:dyDescent="0.4">
      <c r="A197" s="24"/>
      <c r="B197" s="24"/>
      <c r="C197" s="42"/>
      <c r="D197" s="43"/>
      <c r="E197" s="43"/>
      <c r="F197" s="43"/>
      <c r="G197" s="44"/>
      <c r="H197" s="45"/>
      <c r="I197" s="43"/>
      <c r="J197" s="46"/>
      <c r="K197" s="24"/>
      <c r="L197" s="24"/>
    </row>
    <row r="198" spans="1:12" x14ac:dyDescent="0.4">
      <c r="A198" s="24"/>
      <c r="B198" s="24"/>
      <c r="C198" s="42"/>
      <c r="D198" s="43"/>
      <c r="E198" s="43"/>
      <c r="F198" s="43"/>
      <c r="G198" s="44"/>
      <c r="H198" s="45"/>
      <c r="I198" s="43"/>
      <c r="J198" s="46"/>
      <c r="K198" s="24"/>
      <c r="L198" s="24"/>
    </row>
    <row r="199" spans="1:12" x14ac:dyDescent="0.4">
      <c r="A199" s="24"/>
      <c r="B199" s="24"/>
      <c r="C199" s="42"/>
      <c r="D199" s="43"/>
      <c r="E199" s="43"/>
      <c r="F199" s="43"/>
      <c r="G199" s="44"/>
      <c r="H199" s="45"/>
      <c r="I199" s="43"/>
      <c r="J199" s="46"/>
      <c r="K199" s="24"/>
      <c r="L199" s="24"/>
    </row>
    <row r="200" spans="1:12" x14ac:dyDescent="0.4">
      <c r="A200" s="24"/>
      <c r="B200" s="24"/>
      <c r="C200" s="42"/>
      <c r="D200" s="43"/>
      <c r="E200" s="43"/>
      <c r="F200" s="43"/>
      <c r="G200" s="44"/>
      <c r="H200" s="45"/>
      <c r="I200" s="43"/>
      <c r="J200" s="46"/>
      <c r="K200" s="24"/>
      <c r="L200" s="24"/>
    </row>
    <row r="201" spans="1:12" x14ac:dyDescent="0.4">
      <c r="A201" s="24"/>
      <c r="B201" s="24"/>
      <c r="C201" s="42"/>
      <c r="D201" s="43"/>
      <c r="E201" s="43"/>
      <c r="F201" s="43"/>
      <c r="G201" s="44"/>
      <c r="H201" s="45"/>
      <c r="I201" s="43"/>
      <c r="J201" s="46"/>
      <c r="K201" s="24"/>
      <c r="L201" s="24"/>
    </row>
    <row r="202" spans="1:12" x14ac:dyDescent="0.4">
      <c r="A202" s="24"/>
      <c r="B202" s="24"/>
      <c r="C202" s="42"/>
      <c r="D202" s="43"/>
      <c r="E202" s="43"/>
      <c r="F202" s="43"/>
      <c r="G202" s="44"/>
      <c r="H202" s="45"/>
      <c r="I202" s="43"/>
      <c r="J202" s="46"/>
      <c r="K202" s="24"/>
      <c r="L202" s="24"/>
    </row>
    <row r="203" spans="1:12" x14ac:dyDescent="0.4">
      <c r="A203" s="24"/>
      <c r="B203" s="24"/>
      <c r="C203" s="42"/>
      <c r="D203" s="43"/>
      <c r="E203" s="43"/>
      <c r="F203" s="43"/>
      <c r="G203" s="44"/>
      <c r="H203" s="45"/>
      <c r="I203" s="43"/>
      <c r="J203" s="46"/>
      <c r="K203" s="24"/>
      <c r="L203" s="24"/>
    </row>
    <row r="204" spans="1:12" x14ac:dyDescent="0.4">
      <c r="A204" s="24"/>
      <c r="B204" s="24"/>
      <c r="C204" s="42"/>
      <c r="D204" s="43"/>
      <c r="E204" s="43"/>
      <c r="F204" s="43"/>
      <c r="G204" s="44"/>
      <c r="H204" s="45"/>
      <c r="I204" s="43"/>
      <c r="J204" s="46"/>
      <c r="K204" s="24"/>
      <c r="L204" s="24"/>
    </row>
    <row r="205" spans="1:12" x14ac:dyDescent="0.4">
      <c r="A205" s="24"/>
      <c r="B205" s="24"/>
      <c r="C205" s="42"/>
      <c r="D205" s="43"/>
      <c r="E205" s="43"/>
      <c r="F205" s="43"/>
      <c r="G205" s="44"/>
      <c r="H205" s="45"/>
      <c r="I205" s="43"/>
      <c r="J205" s="46"/>
      <c r="K205" s="24"/>
      <c r="L205" s="24"/>
    </row>
    <row r="206" spans="1:12" x14ac:dyDescent="0.4">
      <c r="A206" s="24"/>
      <c r="B206" s="24"/>
      <c r="C206" s="42"/>
      <c r="D206" s="43"/>
      <c r="E206" s="43"/>
      <c r="F206" s="43"/>
      <c r="G206" s="44"/>
      <c r="H206" s="45"/>
      <c r="I206" s="43"/>
      <c r="J206" s="46"/>
      <c r="K206" s="24"/>
      <c r="L206" s="24"/>
    </row>
    <row r="207" spans="1:12" x14ac:dyDescent="0.4">
      <c r="A207" s="24"/>
      <c r="B207" s="24"/>
      <c r="C207" s="42"/>
      <c r="D207" s="43"/>
      <c r="E207" s="43"/>
      <c r="F207" s="43"/>
      <c r="G207" s="44"/>
      <c r="H207" s="45"/>
      <c r="I207" s="43"/>
      <c r="J207" s="46"/>
      <c r="K207" s="24"/>
      <c r="L207" s="24"/>
    </row>
    <row r="208" spans="1:12" x14ac:dyDescent="0.4">
      <c r="A208" s="24"/>
      <c r="B208" s="24"/>
      <c r="C208" s="42"/>
      <c r="D208" s="43"/>
      <c r="E208" s="43"/>
      <c r="F208" s="43"/>
      <c r="G208" s="44"/>
      <c r="H208" s="45"/>
      <c r="I208" s="43"/>
      <c r="J208" s="46"/>
      <c r="K208" s="24"/>
      <c r="L208" s="24"/>
    </row>
    <row r="209" spans="1:12" x14ac:dyDescent="0.4">
      <c r="A209" s="24"/>
      <c r="B209" s="24"/>
      <c r="C209" s="42"/>
      <c r="D209" s="43"/>
      <c r="E209" s="43"/>
      <c r="F209" s="43"/>
      <c r="G209" s="44"/>
      <c r="H209" s="45"/>
      <c r="I209" s="43"/>
      <c r="J209" s="46"/>
      <c r="K209" s="24"/>
      <c r="L209" s="24"/>
    </row>
    <row r="210" spans="1:12" x14ac:dyDescent="0.4">
      <c r="A210" s="24"/>
      <c r="B210" s="24"/>
      <c r="C210" s="42"/>
      <c r="D210" s="43"/>
      <c r="E210" s="43"/>
      <c r="F210" s="43"/>
      <c r="G210" s="44"/>
      <c r="H210" s="45"/>
      <c r="I210" s="43"/>
      <c r="J210" s="46"/>
      <c r="K210" s="24"/>
      <c r="L210" s="24"/>
    </row>
    <row r="211" spans="1:12" x14ac:dyDescent="0.4">
      <c r="A211" s="24"/>
      <c r="B211" s="24"/>
      <c r="C211" s="42"/>
      <c r="D211" s="43"/>
      <c r="E211" s="43"/>
      <c r="F211" s="43"/>
      <c r="G211" s="44"/>
      <c r="H211" s="45"/>
      <c r="I211" s="43"/>
      <c r="J211" s="46"/>
      <c r="K211" s="24"/>
      <c r="L211" s="24"/>
    </row>
    <row r="212" spans="1:12" x14ac:dyDescent="0.4">
      <c r="A212" s="24"/>
      <c r="B212" s="24"/>
      <c r="C212" s="42"/>
      <c r="D212" s="43"/>
      <c r="E212" s="43"/>
      <c r="F212" s="43"/>
      <c r="G212" s="44"/>
      <c r="H212" s="45"/>
      <c r="I212" s="43"/>
      <c r="J212" s="46"/>
      <c r="K212" s="24"/>
      <c r="L212" s="24"/>
    </row>
    <row r="213" spans="1:12" x14ac:dyDescent="0.4">
      <c r="A213" s="24"/>
      <c r="B213" s="24"/>
      <c r="C213" s="42"/>
      <c r="D213" s="43"/>
      <c r="E213" s="43"/>
      <c r="F213" s="43"/>
      <c r="G213" s="44"/>
      <c r="H213" s="45"/>
      <c r="I213" s="43"/>
      <c r="J213" s="46"/>
      <c r="K213" s="24"/>
      <c r="L213" s="24"/>
    </row>
    <row r="214" spans="1:12" x14ac:dyDescent="0.4">
      <c r="A214" s="24"/>
      <c r="B214" s="24"/>
      <c r="C214" s="42"/>
      <c r="D214" s="43"/>
      <c r="E214" s="43"/>
      <c r="F214" s="43"/>
      <c r="G214" s="44"/>
      <c r="H214" s="45"/>
      <c r="I214" s="43"/>
      <c r="J214" s="46"/>
      <c r="K214" s="24"/>
      <c r="L214" s="24"/>
    </row>
    <row r="215" spans="1:12" x14ac:dyDescent="0.4">
      <c r="A215" s="24"/>
      <c r="B215" s="24"/>
      <c r="C215" s="42"/>
      <c r="D215" s="43"/>
      <c r="E215" s="43"/>
      <c r="F215" s="43"/>
      <c r="G215" s="44"/>
      <c r="H215" s="45"/>
      <c r="I215" s="43"/>
      <c r="J215" s="46"/>
      <c r="K215" s="24"/>
      <c r="L215" s="24"/>
    </row>
    <row r="216" spans="1:12" x14ac:dyDescent="0.4">
      <c r="A216" s="24"/>
      <c r="B216" s="24"/>
      <c r="C216" s="42"/>
      <c r="D216" s="43"/>
      <c r="E216" s="43"/>
      <c r="F216" s="43"/>
      <c r="G216" s="44"/>
      <c r="H216" s="45"/>
      <c r="I216" s="43"/>
      <c r="J216" s="46"/>
      <c r="K216" s="24"/>
      <c r="L216" s="24"/>
    </row>
    <row r="217" spans="1:12" x14ac:dyDescent="0.4">
      <c r="A217" s="24"/>
      <c r="B217" s="24"/>
      <c r="C217" s="42"/>
      <c r="D217" s="43"/>
      <c r="E217" s="43"/>
      <c r="F217" s="43"/>
      <c r="G217" s="44"/>
      <c r="H217" s="45"/>
      <c r="I217" s="43"/>
      <c r="J217" s="46"/>
      <c r="K217" s="24"/>
      <c r="L217" s="24"/>
    </row>
    <row r="218" spans="1:12" x14ac:dyDescent="0.4">
      <c r="A218" s="24"/>
      <c r="B218" s="24"/>
      <c r="C218" s="42"/>
      <c r="D218" s="43"/>
      <c r="E218" s="43"/>
      <c r="F218" s="43"/>
      <c r="G218" s="44"/>
      <c r="H218" s="45"/>
      <c r="I218" s="43"/>
      <c r="J218" s="46"/>
      <c r="K218" s="24"/>
      <c r="L218" s="24"/>
    </row>
    <row r="219" spans="1:12" x14ac:dyDescent="0.4">
      <c r="A219" s="24"/>
      <c r="B219" s="24"/>
      <c r="C219" s="42"/>
      <c r="D219" s="43"/>
      <c r="E219" s="43"/>
      <c r="F219" s="43"/>
      <c r="G219" s="44"/>
      <c r="H219" s="45"/>
      <c r="I219" s="43"/>
      <c r="J219" s="46"/>
      <c r="K219" s="24"/>
      <c r="L219" s="24"/>
    </row>
    <row r="220" spans="1:12" x14ac:dyDescent="0.4">
      <c r="A220" s="24"/>
      <c r="B220" s="24"/>
      <c r="C220" s="42"/>
      <c r="D220" s="43"/>
      <c r="E220" s="43"/>
      <c r="F220" s="43"/>
      <c r="G220" s="44"/>
      <c r="H220" s="45"/>
      <c r="I220" s="43"/>
      <c r="J220" s="46"/>
      <c r="K220" s="24"/>
      <c r="L220" s="24"/>
    </row>
    <row r="221" spans="1:12" x14ac:dyDescent="0.4">
      <c r="A221" s="24"/>
      <c r="B221" s="24"/>
      <c r="C221" s="42"/>
      <c r="D221" s="43"/>
      <c r="E221" s="43"/>
      <c r="F221" s="43"/>
      <c r="G221" s="44"/>
      <c r="H221" s="45"/>
      <c r="I221" s="43"/>
      <c r="J221" s="46"/>
      <c r="K221" s="24"/>
      <c r="L221" s="24"/>
    </row>
    <row r="222" spans="1:12" x14ac:dyDescent="0.4">
      <c r="A222" s="24"/>
      <c r="B222" s="24"/>
      <c r="C222" s="42"/>
      <c r="D222" s="43"/>
      <c r="E222" s="43"/>
      <c r="F222" s="43"/>
      <c r="G222" s="44"/>
      <c r="H222" s="45"/>
      <c r="I222" s="43"/>
      <c r="J222" s="46"/>
      <c r="K222" s="24"/>
      <c r="L222" s="24"/>
    </row>
    <row r="223" spans="1:12" x14ac:dyDescent="0.4">
      <c r="A223" s="24"/>
      <c r="B223" s="24"/>
      <c r="C223" s="42"/>
      <c r="D223" s="43"/>
      <c r="E223" s="43"/>
      <c r="F223" s="43"/>
      <c r="G223" s="44"/>
      <c r="H223" s="45"/>
      <c r="I223" s="43"/>
      <c r="J223" s="46"/>
      <c r="K223" s="24"/>
      <c r="L223" s="24"/>
    </row>
    <row r="224" spans="1:12" x14ac:dyDescent="0.4">
      <c r="A224" s="24"/>
      <c r="B224" s="24"/>
      <c r="C224" s="42"/>
      <c r="D224" s="43"/>
      <c r="E224" s="43"/>
      <c r="F224" s="43"/>
      <c r="G224" s="44"/>
      <c r="H224" s="45"/>
      <c r="I224" s="43"/>
      <c r="J224" s="46"/>
      <c r="K224" s="24"/>
      <c r="L224" s="24"/>
    </row>
    <row r="225" spans="1:12" x14ac:dyDescent="0.4">
      <c r="A225" s="24"/>
      <c r="B225" s="24"/>
      <c r="C225" s="42"/>
      <c r="D225" s="43"/>
      <c r="E225" s="43"/>
      <c r="F225" s="43"/>
      <c r="G225" s="44"/>
      <c r="H225" s="45"/>
      <c r="I225" s="43"/>
      <c r="J225" s="46"/>
      <c r="K225" s="24"/>
      <c r="L225" s="24"/>
    </row>
    <row r="226" spans="1:12" x14ac:dyDescent="0.4">
      <c r="A226" s="24"/>
      <c r="B226" s="24"/>
      <c r="C226" s="42"/>
      <c r="D226" s="43"/>
      <c r="E226" s="43"/>
      <c r="F226" s="43"/>
      <c r="G226" s="44"/>
      <c r="H226" s="45"/>
      <c r="I226" s="43"/>
      <c r="J226" s="46"/>
      <c r="K226" s="24"/>
      <c r="L226" s="24"/>
    </row>
    <row r="227" spans="1:12" x14ac:dyDescent="0.4">
      <c r="A227" s="24"/>
      <c r="B227" s="24"/>
      <c r="C227" s="42"/>
      <c r="D227" s="43"/>
      <c r="E227" s="43"/>
      <c r="F227" s="43"/>
      <c r="G227" s="44"/>
      <c r="H227" s="45"/>
      <c r="I227" s="43"/>
      <c r="J227" s="46"/>
      <c r="K227" s="24"/>
      <c r="L227" s="24"/>
    </row>
    <row r="228" spans="1:12" x14ac:dyDescent="0.4">
      <c r="A228" s="24"/>
      <c r="B228" s="24"/>
      <c r="C228" s="42"/>
      <c r="D228" s="43"/>
      <c r="E228" s="43"/>
      <c r="F228" s="43"/>
      <c r="G228" s="44"/>
      <c r="H228" s="45"/>
      <c r="I228" s="43"/>
      <c r="J228" s="46"/>
      <c r="K228" s="24"/>
      <c r="L228" s="24"/>
    </row>
    <row r="229" spans="1:12" x14ac:dyDescent="0.4">
      <c r="A229" s="24"/>
      <c r="B229" s="24"/>
      <c r="C229" s="42"/>
      <c r="D229" s="43"/>
      <c r="E229" s="43"/>
      <c r="F229" s="43"/>
      <c r="G229" s="44"/>
      <c r="H229" s="45"/>
      <c r="I229" s="43"/>
      <c r="J229" s="46"/>
      <c r="K229" s="24"/>
      <c r="L229" s="24"/>
    </row>
    <row r="230" spans="1:12" x14ac:dyDescent="0.4">
      <c r="A230" s="24"/>
      <c r="B230" s="24"/>
      <c r="C230" s="42"/>
      <c r="D230" s="43"/>
      <c r="E230" s="43"/>
      <c r="F230" s="43"/>
      <c r="G230" s="44"/>
      <c r="H230" s="45"/>
      <c r="I230" s="43"/>
      <c r="J230" s="46"/>
      <c r="K230" s="24"/>
      <c r="L230" s="24"/>
    </row>
    <row r="231" spans="1:12" x14ac:dyDescent="0.4">
      <c r="A231" s="24"/>
      <c r="B231" s="24"/>
      <c r="C231" s="42"/>
      <c r="D231" s="43"/>
      <c r="E231" s="43"/>
      <c r="F231" s="43"/>
      <c r="G231" s="44"/>
      <c r="H231" s="45"/>
      <c r="I231" s="43"/>
      <c r="J231" s="46"/>
      <c r="K231" s="24"/>
      <c r="L231" s="24"/>
    </row>
    <row r="232" spans="1:12" x14ac:dyDescent="0.4">
      <c r="A232" s="24"/>
      <c r="B232" s="24"/>
      <c r="C232" s="42"/>
      <c r="D232" s="43"/>
      <c r="E232" s="43"/>
      <c r="F232" s="43"/>
      <c r="G232" s="44"/>
      <c r="H232" s="45"/>
      <c r="I232" s="43"/>
      <c r="J232" s="46"/>
      <c r="K232" s="24"/>
      <c r="L232" s="24"/>
    </row>
    <row r="233" spans="1:12" x14ac:dyDescent="0.4">
      <c r="A233" s="24"/>
      <c r="B233" s="24"/>
      <c r="C233" s="42"/>
      <c r="D233" s="43"/>
      <c r="E233" s="43"/>
      <c r="F233" s="43"/>
      <c r="G233" s="44"/>
      <c r="H233" s="45"/>
      <c r="I233" s="43"/>
      <c r="J233" s="46"/>
      <c r="K233" s="24"/>
      <c r="L233" s="24"/>
    </row>
    <row r="234" spans="1:12" x14ac:dyDescent="0.4">
      <c r="A234" s="24"/>
      <c r="B234" s="24"/>
      <c r="C234" s="42"/>
      <c r="D234" s="43"/>
      <c r="E234" s="43"/>
      <c r="F234" s="43"/>
      <c r="G234" s="44"/>
      <c r="H234" s="45"/>
      <c r="I234" s="43"/>
      <c r="J234" s="46"/>
      <c r="K234" s="24"/>
      <c r="L234" s="24"/>
    </row>
    <row r="235" spans="1:12" x14ac:dyDescent="0.4">
      <c r="A235" s="24"/>
      <c r="B235" s="24"/>
      <c r="C235" s="42"/>
      <c r="D235" s="43"/>
      <c r="E235" s="43"/>
      <c r="F235" s="43"/>
      <c r="G235" s="44"/>
      <c r="H235" s="45"/>
      <c r="I235" s="43"/>
      <c r="J235" s="46"/>
      <c r="K235" s="24"/>
      <c r="L235" s="24"/>
    </row>
  </sheetData>
  <mergeCells count="5">
    <mergeCell ref="C3:G3"/>
    <mergeCell ref="G36:K36"/>
    <mergeCell ref="A49:L49"/>
    <mergeCell ref="F99:K99"/>
    <mergeCell ref="G101:J101"/>
  </mergeCells>
  <printOptions horizontalCentered="1" verticalCentered="1"/>
  <pageMargins left="0.25" right="0.25" top="1.25" bottom="1.25" header="0.5" footer="0.5"/>
  <pageSetup scale="87" fitToHeight="3" orientation="portrait" horizontalDpi="300" verticalDpi="300" r:id="rId1"/>
  <headerFooter alignWithMargins="0"/>
  <rowBreaks count="1" manualBreakCount="1">
    <brk id="50"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ltText="Impermeable Liner (Optional)">
                <anchor moveWithCells="1">
                  <from>
                    <xdr:col>3</xdr:col>
                    <xdr:colOff>0</xdr:colOff>
                    <xdr:row>81</xdr:row>
                    <xdr:rowOff>143933</xdr:rowOff>
                  </from>
                  <to>
                    <xdr:col>5</xdr:col>
                    <xdr:colOff>342900</xdr:colOff>
                    <xdr:row>83</xdr:row>
                    <xdr:rowOff>38100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from>
                    <xdr:col>3</xdr:col>
                    <xdr:colOff>0</xdr:colOff>
                    <xdr:row>73</xdr:row>
                    <xdr:rowOff>21167</xdr:rowOff>
                  </from>
                  <to>
                    <xdr:col>6</xdr:col>
                    <xdr:colOff>97367</xdr:colOff>
                    <xdr:row>75</xdr:row>
                    <xdr:rowOff>29633</xdr:rowOff>
                  </to>
                </anchor>
              </controlPr>
            </control>
          </mc:Choice>
        </mc:AlternateContent>
        <mc:AlternateContent xmlns:mc="http://schemas.openxmlformats.org/markup-compatibility/2006">
          <mc:Choice Requires="x14">
            <control shapeId="86019" r:id="rId6" name="Check Box 3">
              <controlPr defaultSize="0" autoFill="0" autoLine="0" autoPict="0">
                <anchor moveWithCells="1">
                  <from>
                    <xdr:col>3</xdr:col>
                    <xdr:colOff>0</xdr:colOff>
                    <xdr:row>75</xdr:row>
                    <xdr:rowOff>135467</xdr:rowOff>
                  </from>
                  <to>
                    <xdr:col>6</xdr:col>
                    <xdr:colOff>182033</xdr:colOff>
                    <xdr:row>77</xdr:row>
                    <xdr:rowOff>29633</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sheetPr>
  <dimension ref="A1:P235"/>
  <sheetViews>
    <sheetView topLeftCell="A79" zoomScale="120" zoomScaleNormal="120" workbookViewId="0">
      <selection activeCell="J97" sqref="J97"/>
    </sheetView>
  </sheetViews>
  <sheetFormatPr defaultColWidth="9.1171875" defaultRowHeight="12.7" x14ac:dyDescent="0.4"/>
  <cols>
    <col min="1" max="1" width="2.29296875" style="3" customWidth="1"/>
    <col min="2" max="2" width="10.41015625" style="3" hidden="1" customWidth="1"/>
    <col min="3" max="3" width="4.87890625" style="4" customWidth="1"/>
    <col min="4" max="5" width="9.1171875" style="5"/>
    <col min="6" max="6" width="10" style="5" bestFit="1" customWidth="1"/>
    <col min="7" max="7" width="10.1171875" style="2" bestFit="1" customWidth="1"/>
    <col min="8" max="8" width="9.29296875" style="1" bestFit="1" customWidth="1"/>
    <col min="9" max="9" width="12.41015625" style="5" customWidth="1"/>
    <col min="10" max="10" width="9" style="6" customWidth="1"/>
    <col min="11" max="11" width="9.1171875" style="3"/>
    <col min="12" max="12" width="2.29296875" style="3" customWidth="1"/>
    <col min="13" max="16384" width="9.1171875" style="24"/>
  </cols>
  <sheetData>
    <row r="1" spans="1:16" ht="48" customHeight="1" x14ac:dyDescent="0.55000000000000004">
      <c r="A1" s="47"/>
      <c r="B1" s="47"/>
      <c r="C1" s="48"/>
      <c r="D1" s="49"/>
      <c r="E1" s="49"/>
      <c r="F1" s="49"/>
      <c r="G1" s="50"/>
      <c r="H1" s="51"/>
      <c r="I1" s="49"/>
      <c r="J1" s="52"/>
      <c r="K1" s="53"/>
      <c r="L1" s="283" t="s">
        <v>166</v>
      </c>
      <c r="M1" s="22"/>
      <c r="N1" s="23"/>
      <c r="O1" s="23"/>
      <c r="P1" s="23"/>
    </row>
    <row r="2" spans="1:16" ht="17.25" customHeight="1" x14ac:dyDescent="0.5">
      <c r="A2" s="184"/>
      <c r="B2" s="184"/>
      <c r="C2" s="185" t="s">
        <v>74</v>
      </c>
      <c r="D2" s="183"/>
      <c r="E2" s="183"/>
      <c r="F2" s="183"/>
      <c r="G2" s="186"/>
      <c r="H2" s="187"/>
      <c r="I2" s="183"/>
      <c r="J2" s="188"/>
      <c r="K2" s="189"/>
      <c r="L2" s="190"/>
      <c r="M2" s="23"/>
      <c r="N2" s="23"/>
      <c r="O2" s="23"/>
      <c r="P2" s="23"/>
    </row>
    <row r="3" spans="1:16" ht="12" customHeight="1" x14ac:dyDescent="0.4">
      <c r="A3" s="184"/>
      <c r="B3" s="184"/>
      <c r="C3" s="372" t="s">
        <v>122</v>
      </c>
      <c r="D3" s="373"/>
      <c r="E3" s="373"/>
      <c r="F3" s="373"/>
      <c r="G3" s="374"/>
      <c r="H3" s="187"/>
      <c r="I3" s="183"/>
      <c r="J3" s="188"/>
      <c r="K3" s="189"/>
      <c r="L3" s="190"/>
      <c r="M3" s="23"/>
      <c r="N3" s="23"/>
      <c r="O3" s="23"/>
      <c r="P3" s="23"/>
    </row>
    <row r="4" spans="1:16" ht="12" customHeight="1" x14ac:dyDescent="0.4">
      <c r="A4" s="184"/>
      <c r="B4" s="184"/>
      <c r="C4" s="183" t="s">
        <v>27</v>
      </c>
      <c r="D4" s="183"/>
      <c r="E4" s="183"/>
      <c r="F4" s="183"/>
      <c r="G4" s="186"/>
      <c r="H4" s="187"/>
      <c r="I4" s="183"/>
      <c r="J4" s="188"/>
      <c r="K4" s="189"/>
      <c r="L4" s="190"/>
      <c r="M4" s="23"/>
      <c r="N4" s="23"/>
      <c r="O4" s="23"/>
      <c r="P4" s="23"/>
    </row>
    <row r="5" spans="1:16" ht="12" customHeight="1" x14ac:dyDescent="0.4">
      <c r="A5" s="184"/>
      <c r="B5" s="184"/>
      <c r="C5" s="191" t="s">
        <v>28</v>
      </c>
      <c r="D5" s="183"/>
      <c r="E5" s="183"/>
      <c r="F5" s="183"/>
      <c r="G5" s="293">
        <f>SUM('Project Startup Sheet'!J16)</f>
        <v>0</v>
      </c>
      <c r="H5" s="187"/>
      <c r="I5" s="183"/>
      <c r="J5" s="188"/>
      <c r="K5" s="189"/>
      <c r="L5" s="190"/>
      <c r="M5" s="23"/>
      <c r="N5" s="23"/>
      <c r="O5" s="23"/>
      <c r="P5" s="23"/>
    </row>
    <row r="6" spans="1:16" ht="12" customHeight="1" x14ac:dyDescent="0.4">
      <c r="A6" s="184"/>
      <c r="B6" s="184"/>
      <c r="C6" s="191" t="s">
        <v>29</v>
      </c>
      <c r="D6" s="183"/>
      <c r="E6" s="183"/>
      <c r="F6" s="183"/>
      <c r="G6" s="293">
        <f>SUM('Project Startup Sheet'!J17)</f>
        <v>0</v>
      </c>
      <c r="H6" s="187"/>
      <c r="I6" s="183"/>
      <c r="J6" s="188"/>
      <c r="K6" s="189"/>
      <c r="L6" s="190"/>
      <c r="M6" s="23"/>
      <c r="N6" s="23"/>
      <c r="O6" s="23"/>
      <c r="P6" s="23"/>
    </row>
    <row r="7" spans="1:16" ht="12" customHeight="1" x14ac:dyDescent="0.4">
      <c r="A7" s="184"/>
      <c r="B7" s="184"/>
      <c r="C7" s="191" t="s">
        <v>24</v>
      </c>
      <c r="D7" s="189"/>
      <c r="E7" s="183"/>
      <c r="F7" s="183"/>
      <c r="G7" s="293">
        <f>SUM('Project Startup Sheet'!J18)</f>
        <v>0</v>
      </c>
      <c r="H7" s="193" t="s">
        <v>26</v>
      </c>
      <c r="I7" s="183"/>
      <c r="J7" s="188"/>
      <c r="K7" s="189"/>
      <c r="L7" s="190"/>
      <c r="M7" s="23"/>
      <c r="N7" s="23"/>
      <c r="O7" s="23"/>
      <c r="P7" s="23"/>
    </row>
    <row r="8" spans="1:16" ht="12" customHeight="1" x14ac:dyDescent="0.4">
      <c r="A8" s="184"/>
      <c r="B8" s="184"/>
      <c r="C8" s="191" t="s">
        <v>25</v>
      </c>
      <c r="D8" s="183"/>
      <c r="E8" s="183"/>
      <c r="F8" s="183"/>
      <c r="G8" s="293">
        <f>SUM('Project Startup Sheet'!J19)</f>
        <v>0</v>
      </c>
      <c r="H8" s="193" t="s">
        <v>26</v>
      </c>
      <c r="I8" s="183"/>
      <c r="J8" s="188"/>
      <c r="K8" s="189"/>
      <c r="L8" s="190"/>
      <c r="M8" s="23"/>
      <c r="N8" s="23"/>
      <c r="O8" s="23"/>
      <c r="P8" s="23"/>
    </row>
    <row r="9" spans="1:16" ht="12" customHeight="1" x14ac:dyDescent="0.4">
      <c r="A9" s="184"/>
      <c r="B9" s="184"/>
      <c r="C9" s="191" t="s">
        <v>31</v>
      </c>
      <c r="D9" s="183"/>
      <c r="E9" s="183"/>
      <c r="F9" s="183"/>
      <c r="G9" s="192">
        <f>SUM('Project Startup Sheet'!J20)</f>
        <v>0</v>
      </c>
      <c r="H9" s="193" t="s">
        <v>32</v>
      </c>
      <c r="I9" s="183"/>
      <c r="J9" s="188"/>
      <c r="K9" s="189"/>
      <c r="L9" s="190"/>
      <c r="M9" s="23"/>
      <c r="N9" s="23"/>
      <c r="O9" s="23"/>
      <c r="P9" s="23"/>
    </row>
    <row r="10" spans="1:16" ht="12" customHeight="1" x14ac:dyDescent="0.4">
      <c r="A10" s="184"/>
      <c r="B10" s="184"/>
      <c r="C10" s="191" t="s">
        <v>139</v>
      </c>
      <c r="D10" s="183"/>
      <c r="E10" s="183"/>
      <c r="F10" s="183"/>
      <c r="G10" s="192">
        <f>SUM('Project Startup Sheet'!J25)</f>
        <v>0</v>
      </c>
      <c r="H10" s="193" t="s">
        <v>33</v>
      </c>
      <c r="I10" s="183"/>
      <c r="J10" s="188"/>
      <c r="K10" s="189"/>
      <c r="L10" s="190"/>
      <c r="M10" s="23"/>
      <c r="N10" s="23"/>
      <c r="O10" s="23"/>
      <c r="P10" s="23"/>
    </row>
    <row r="11" spans="1:16" ht="12" customHeight="1" x14ac:dyDescent="0.4">
      <c r="A11" s="184"/>
      <c r="B11" s="184"/>
      <c r="C11" s="191" t="s">
        <v>138</v>
      </c>
      <c r="D11" s="183"/>
      <c r="E11" s="183"/>
      <c r="F11" s="183"/>
      <c r="G11" s="192">
        <f>SUM('Project Startup Sheet'!J23)</f>
        <v>0</v>
      </c>
      <c r="H11" s="191" t="s">
        <v>40</v>
      </c>
      <c r="I11" s="183"/>
      <c r="J11" s="188"/>
      <c r="K11" s="189"/>
      <c r="L11" s="190"/>
      <c r="M11" s="23"/>
      <c r="N11" s="23"/>
      <c r="O11" s="23"/>
      <c r="P11" s="23"/>
    </row>
    <row r="12" spans="1:16" ht="12" customHeight="1" x14ac:dyDescent="0.4">
      <c r="A12" s="184"/>
      <c r="B12" s="184"/>
      <c r="C12" s="191" t="s">
        <v>9</v>
      </c>
      <c r="D12" s="183"/>
      <c r="E12" s="183"/>
      <c r="F12" s="183"/>
      <c r="G12" s="192">
        <f>SUM('Project Startup Sheet'!J26)</f>
        <v>0</v>
      </c>
      <c r="H12" s="191" t="s">
        <v>41</v>
      </c>
      <c r="I12" s="183"/>
      <c r="J12" s="188"/>
      <c r="K12" s="189"/>
      <c r="L12" s="190"/>
      <c r="M12" s="23"/>
      <c r="N12" s="23"/>
      <c r="O12" s="23"/>
      <c r="P12" s="23"/>
    </row>
    <row r="13" spans="1:16" ht="12" customHeight="1" x14ac:dyDescent="0.4">
      <c r="A13" s="184"/>
      <c r="B13" s="184"/>
      <c r="C13" s="191" t="s">
        <v>50</v>
      </c>
      <c r="D13" s="183"/>
      <c r="E13" s="183"/>
      <c r="F13" s="183"/>
      <c r="G13" s="192">
        <f>SUM('Project Startup Sheet'!J15)</f>
        <v>0</v>
      </c>
      <c r="H13" s="191" t="s">
        <v>51</v>
      </c>
      <c r="I13" s="183"/>
      <c r="J13" s="188"/>
      <c r="K13" s="189"/>
      <c r="L13" s="190"/>
      <c r="M13" s="23"/>
      <c r="N13" s="23"/>
      <c r="O13" s="23"/>
      <c r="P13" s="23"/>
    </row>
    <row r="14" spans="1:16" ht="12" customHeight="1" x14ac:dyDescent="0.4">
      <c r="A14" s="184"/>
      <c r="B14" s="184"/>
      <c r="C14" s="191" t="s">
        <v>71</v>
      </c>
      <c r="D14" s="183"/>
      <c r="E14" s="183"/>
      <c r="F14" s="183"/>
      <c r="G14" s="192">
        <f>'Project Startup Sheet'!J25</f>
        <v>0</v>
      </c>
      <c r="H14" s="191" t="s">
        <v>51</v>
      </c>
      <c r="I14" s="183"/>
      <c r="J14" s="188"/>
      <c r="K14" s="189"/>
      <c r="L14" s="190"/>
      <c r="M14" s="23"/>
      <c r="N14" s="23"/>
      <c r="O14" s="23"/>
      <c r="P14" s="23"/>
    </row>
    <row r="15" spans="1:16" ht="12" customHeight="1" x14ac:dyDescent="0.4">
      <c r="A15" s="184"/>
      <c r="B15" s="184"/>
      <c r="C15" s="191" t="s">
        <v>53</v>
      </c>
      <c r="D15" s="183"/>
      <c r="E15" s="183"/>
      <c r="F15" s="183"/>
      <c r="G15" s="186">
        <f>SUM((G5*G7)+(G6*G8))</f>
        <v>0</v>
      </c>
      <c r="H15" s="193" t="s">
        <v>26</v>
      </c>
      <c r="I15" s="183"/>
      <c r="J15" s="188"/>
      <c r="K15" s="189"/>
      <c r="L15" s="190"/>
      <c r="M15" s="23"/>
      <c r="N15" s="23"/>
      <c r="O15" s="23"/>
      <c r="P15" s="23"/>
    </row>
    <row r="16" spans="1:16" ht="12" customHeight="1" x14ac:dyDescent="0.4">
      <c r="A16" s="184"/>
      <c r="B16" s="184"/>
      <c r="C16" s="191" t="s">
        <v>140</v>
      </c>
      <c r="D16" s="183"/>
      <c r="E16" s="183"/>
      <c r="F16" s="183"/>
      <c r="G16" s="194" t="e">
        <f>F37</f>
        <v>#DIV/0!</v>
      </c>
      <c r="H16" s="193" t="s">
        <v>23</v>
      </c>
      <c r="I16" s="183"/>
      <c r="J16" s="188"/>
      <c r="K16" s="189"/>
      <c r="L16" s="190"/>
      <c r="M16" s="23"/>
      <c r="N16" s="23"/>
      <c r="O16" s="23"/>
      <c r="P16" s="23"/>
    </row>
    <row r="17" spans="1:16" ht="6.75" customHeight="1" thickBot="1" x14ac:dyDescent="0.45">
      <c r="A17" s="184"/>
      <c r="B17" s="184"/>
      <c r="C17" s="191"/>
      <c r="D17" s="183"/>
      <c r="E17" s="183"/>
      <c r="F17" s="183"/>
      <c r="G17" s="195"/>
      <c r="H17" s="187"/>
      <c r="I17" s="183"/>
      <c r="J17" s="188"/>
      <c r="K17" s="189"/>
      <c r="L17" s="190"/>
      <c r="M17" s="23"/>
      <c r="N17" s="23"/>
      <c r="O17" s="23"/>
      <c r="P17" s="23"/>
    </row>
    <row r="18" spans="1:16" ht="12" customHeight="1" thickBot="1" x14ac:dyDescent="0.45">
      <c r="A18" s="184"/>
      <c r="B18" s="184"/>
      <c r="C18" s="196" t="s">
        <v>76</v>
      </c>
      <c r="D18" s="197"/>
      <c r="E18" s="198"/>
      <c r="F18" s="197"/>
      <c r="G18" s="197"/>
      <c r="H18" s="198"/>
      <c r="I18" s="199"/>
      <c r="J18" s="200"/>
      <c r="K18" s="201"/>
      <c r="L18" s="190"/>
      <c r="M18" s="23"/>
      <c r="N18" s="23"/>
      <c r="O18" s="23"/>
      <c r="P18" s="23"/>
    </row>
    <row r="19" spans="1:16" ht="12" customHeight="1" x14ac:dyDescent="0.4">
      <c r="A19" s="184"/>
      <c r="B19" s="184"/>
      <c r="C19" s="202" t="s">
        <v>54</v>
      </c>
      <c r="D19" s="189"/>
      <c r="E19" s="191"/>
      <c r="F19" s="189"/>
      <c r="G19" s="189"/>
      <c r="H19" s="191"/>
      <c r="I19" s="183"/>
      <c r="J19" s="188"/>
      <c r="K19" s="190"/>
      <c r="L19" s="190"/>
      <c r="M19" s="23"/>
      <c r="N19" s="23"/>
      <c r="O19" s="23"/>
      <c r="P19" s="23"/>
    </row>
    <row r="20" spans="1:16" ht="12" customHeight="1" x14ac:dyDescent="0.4">
      <c r="A20" s="184"/>
      <c r="B20" s="184"/>
      <c r="C20" s="203" t="s">
        <v>50</v>
      </c>
      <c r="D20" s="183"/>
      <c r="E20" s="183"/>
      <c r="F20" s="204">
        <f>G13</f>
        <v>0</v>
      </c>
      <c r="G20" s="191" t="s">
        <v>66</v>
      </c>
      <c r="H20" s="191"/>
      <c r="I20" s="189"/>
      <c r="J20" s="189"/>
      <c r="K20" s="190"/>
      <c r="L20" s="190"/>
      <c r="M20" s="23"/>
      <c r="N20" s="23"/>
      <c r="O20" s="23"/>
      <c r="P20" s="23"/>
    </row>
    <row r="21" spans="1:16" ht="12" customHeight="1" x14ac:dyDescent="0.4">
      <c r="A21" s="184"/>
      <c r="B21" s="184"/>
      <c r="C21" s="202" t="s">
        <v>5</v>
      </c>
      <c r="D21" s="183"/>
      <c r="E21" s="183"/>
      <c r="F21" s="205">
        <v>1</v>
      </c>
      <c r="G21" s="191" t="s">
        <v>42</v>
      </c>
      <c r="H21" s="191"/>
      <c r="I21" s="189"/>
      <c r="J21" s="189"/>
      <c r="K21" s="190"/>
      <c r="L21" s="190"/>
      <c r="M21" s="23"/>
      <c r="N21" s="23"/>
      <c r="O21" s="23"/>
      <c r="P21" s="23"/>
    </row>
    <row r="22" spans="1:16" ht="12" customHeight="1" x14ac:dyDescent="0.4">
      <c r="A22" s="184"/>
      <c r="B22" s="184"/>
      <c r="C22" s="203" t="s">
        <v>6</v>
      </c>
      <c r="D22" s="183"/>
      <c r="E22" s="183"/>
      <c r="F22" s="205">
        <f>G15*43560</f>
        <v>0</v>
      </c>
      <c r="G22" s="191" t="s">
        <v>52</v>
      </c>
      <c r="H22" s="191"/>
      <c r="I22" s="189"/>
      <c r="J22" s="189"/>
      <c r="K22" s="190"/>
      <c r="L22" s="190"/>
      <c r="M22" s="23"/>
      <c r="N22" s="23"/>
      <c r="O22" s="23"/>
      <c r="P22" s="23"/>
    </row>
    <row r="23" spans="1:16" ht="12" customHeight="1" x14ac:dyDescent="0.4">
      <c r="A23" s="184"/>
      <c r="B23" s="184"/>
      <c r="C23" s="203" t="s">
        <v>7</v>
      </c>
      <c r="D23" s="183"/>
      <c r="E23" s="183"/>
      <c r="F23" s="206">
        <f>'Project Startup Sheet'!J24</f>
        <v>0</v>
      </c>
      <c r="G23" s="191" t="s">
        <v>85</v>
      </c>
      <c r="H23" s="191"/>
      <c r="I23" s="189"/>
      <c r="J23" s="189"/>
      <c r="K23" s="190"/>
      <c r="L23" s="190"/>
      <c r="M23" s="23"/>
      <c r="N23" s="23"/>
      <c r="O23" s="23"/>
      <c r="P23" s="23"/>
    </row>
    <row r="24" spans="1:16" ht="12" customHeight="1" x14ac:dyDescent="0.4">
      <c r="A24" s="184"/>
      <c r="B24" s="184"/>
      <c r="C24" s="203" t="s">
        <v>8</v>
      </c>
      <c r="D24" s="183"/>
      <c r="E24" s="183"/>
      <c r="F24" s="205">
        <f>G11</f>
        <v>0</v>
      </c>
      <c r="G24" s="191" t="s">
        <v>43</v>
      </c>
      <c r="H24" s="191"/>
      <c r="I24" s="189"/>
      <c r="J24" s="189"/>
      <c r="K24" s="190"/>
      <c r="L24" s="190"/>
      <c r="M24" s="23"/>
      <c r="N24" s="23"/>
      <c r="O24" s="23"/>
      <c r="P24" s="23"/>
    </row>
    <row r="25" spans="1:16" ht="12" customHeight="1" x14ac:dyDescent="0.4">
      <c r="A25" s="184"/>
      <c r="B25" s="184"/>
      <c r="C25" s="203" t="s">
        <v>9</v>
      </c>
      <c r="D25" s="183"/>
      <c r="E25" s="183"/>
      <c r="F25" s="205">
        <f>G12/12</f>
        <v>0</v>
      </c>
      <c r="G25" s="191" t="s">
        <v>44</v>
      </c>
      <c r="H25" s="191"/>
      <c r="I25" s="189"/>
      <c r="J25" s="189"/>
      <c r="K25" s="190"/>
      <c r="L25" s="190"/>
      <c r="M25" s="23"/>
      <c r="N25" s="23"/>
      <c r="O25" s="23"/>
      <c r="P25" s="23"/>
    </row>
    <row r="26" spans="1:16" ht="12" customHeight="1" x14ac:dyDescent="0.4">
      <c r="A26" s="184"/>
      <c r="B26" s="184"/>
      <c r="C26" s="203" t="s">
        <v>10</v>
      </c>
      <c r="D26" s="183"/>
      <c r="E26" s="183"/>
      <c r="F26" s="207">
        <f>SUM(G9/24)</f>
        <v>0</v>
      </c>
      <c r="G26" s="191" t="s">
        <v>45</v>
      </c>
      <c r="H26" s="191"/>
      <c r="I26" s="189"/>
      <c r="J26" s="189"/>
      <c r="K26" s="190"/>
      <c r="L26" s="190"/>
      <c r="M26" s="23"/>
      <c r="N26" s="23"/>
      <c r="O26" s="23"/>
      <c r="P26" s="23"/>
    </row>
    <row r="27" spans="1:16" ht="12" customHeight="1" x14ac:dyDescent="0.4">
      <c r="A27" s="184"/>
      <c r="B27" s="184"/>
      <c r="C27" s="203" t="s">
        <v>70</v>
      </c>
      <c r="D27" s="183"/>
      <c r="E27" s="183"/>
      <c r="F27" s="207">
        <f>'Project Startup Sheet'!J32</f>
        <v>0</v>
      </c>
      <c r="G27" s="191" t="s">
        <v>44</v>
      </c>
      <c r="H27" s="191"/>
      <c r="I27" s="189"/>
      <c r="J27" s="189"/>
      <c r="K27" s="190"/>
      <c r="L27" s="190"/>
      <c r="M27" s="23"/>
      <c r="N27" s="23"/>
      <c r="O27" s="23"/>
      <c r="P27" s="23"/>
    </row>
    <row r="28" spans="1:16" ht="12" customHeight="1" x14ac:dyDescent="0.4">
      <c r="A28" s="184"/>
      <c r="B28" s="184"/>
      <c r="C28" s="203" t="s">
        <v>75</v>
      </c>
      <c r="D28" s="183"/>
      <c r="E28" s="183"/>
      <c r="F28" s="207" t="e">
        <f>'Project Startup Sheet'!J31</f>
        <v>#DIV/0!</v>
      </c>
      <c r="G28" s="191" t="s">
        <v>33</v>
      </c>
      <c r="H28" s="191"/>
      <c r="I28" s="189"/>
      <c r="J28" s="189"/>
      <c r="K28" s="190"/>
      <c r="L28" s="190"/>
      <c r="M28" s="23"/>
      <c r="N28" s="23"/>
      <c r="O28" s="23"/>
      <c r="P28" s="23"/>
    </row>
    <row r="29" spans="1:16" ht="12" customHeight="1" thickBot="1" x14ac:dyDescent="0.45">
      <c r="A29" s="184"/>
      <c r="B29" s="184"/>
      <c r="C29" s="208"/>
      <c r="D29" s="209"/>
      <c r="E29" s="209"/>
      <c r="F29" s="64" t="s">
        <v>163</v>
      </c>
      <c r="G29" s="211"/>
      <c r="H29" s="211"/>
      <c r="I29" s="210"/>
      <c r="J29" s="210"/>
      <c r="K29" s="212"/>
      <c r="L29" s="190"/>
      <c r="M29" s="23"/>
      <c r="N29" s="23"/>
      <c r="O29" s="23"/>
      <c r="P29" s="23"/>
    </row>
    <row r="30" spans="1:16" ht="12" hidden="1" customHeight="1" x14ac:dyDescent="0.4">
      <c r="A30" s="184"/>
      <c r="B30" s="184"/>
      <c r="C30" s="183" t="s">
        <v>11</v>
      </c>
      <c r="D30" s="183"/>
      <c r="E30" s="183"/>
      <c r="F30" s="189"/>
      <c r="G30" s="191"/>
      <c r="H30" s="191"/>
      <c r="I30" s="189"/>
      <c r="J30" s="189"/>
      <c r="K30" s="189"/>
      <c r="L30" s="190"/>
      <c r="M30" s="23"/>
      <c r="N30" s="23"/>
      <c r="O30" s="23"/>
      <c r="P30" s="23"/>
    </row>
    <row r="31" spans="1:16" ht="12" customHeight="1" thickBot="1" x14ac:dyDescent="0.45">
      <c r="A31" s="184"/>
      <c r="B31" s="184"/>
      <c r="C31" s="191"/>
      <c r="D31" s="183"/>
      <c r="E31" s="183"/>
      <c r="F31" s="189"/>
      <c r="G31" s="191"/>
      <c r="H31" s="191"/>
      <c r="I31" s="189"/>
      <c r="J31" s="189"/>
      <c r="K31" s="189"/>
      <c r="L31" s="190"/>
      <c r="M31" s="23"/>
      <c r="N31" s="23"/>
      <c r="O31" s="23"/>
      <c r="P31" s="23"/>
    </row>
    <row r="32" spans="1:16" ht="12" customHeight="1" thickBot="1" x14ac:dyDescent="0.45">
      <c r="A32" s="184"/>
      <c r="B32" s="184"/>
      <c r="C32" s="213" t="s">
        <v>12</v>
      </c>
      <c r="D32" s="214"/>
      <c r="E32" s="214"/>
      <c r="F32" s="215">
        <f>SUM(F20*F21/12)*F22</f>
        <v>0</v>
      </c>
      <c r="G32" s="216" t="s">
        <v>78</v>
      </c>
      <c r="H32" s="216"/>
      <c r="I32" s="217"/>
      <c r="J32" s="217"/>
      <c r="K32" s="218"/>
      <c r="L32" s="190"/>
      <c r="M32" s="23"/>
      <c r="N32" s="23"/>
      <c r="O32" s="23"/>
      <c r="P32" s="23"/>
    </row>
    <row r="33" spans="1:16" ht="12" customHeight="1" x14ac:dyDescent="0.4">
      <c r="A33" s="184"/>
      <c r="B33" s="184"/>
      <c r="C33" s="202" t="s">
        <v>13</v>
      </c>
      <c r="D33" s="183"/>
      <c r="E33" s="183"/>
      <c r="F33" s="189">
        <f>F24</f>
        <v>0</v>
      </c>
      <c r="G33" s="191" t="s">
        <v>79</v>
      </c>
      <c r="H33" s="191"/>
      <c r="I33" s="189"/>
      <c r="J33" s="189"/>
      <c r="K33" s="190"/>
      <c r="L33" s="190"/>
      <c r="M33" s="23"/>
      <c r="N33" s="23"/>
      <c r="O33" s="23"/>
      <c r="P33" s="23"/>
    </row>
    <row r="34" spans="1:16" ht="12" customHeight="1" x14ac:dyDescent="0.4">
      <c r="A34" s="184"/>
      <c r="B34" s="184"/>
      <c r="C34" s="202" t="s">
        <v>14</v>
      </c>
      <c r="D34" s="183"/>
      <c r="E34" s="183"/>
      <c r="F34" s="219">
        <f>SUM(F23*24)/12</f>
        <v>0</v>
      </c>
      <c r="G34" s="191" t="s">
        <v>77</v>
      </c>
      <c r="H34" s="191"/>
      <c r="I34" s="189"/>
      <c r="J34" s="189"/>
      <c r="K34" s="190"/>
      <c r="L34" s="190"/>
      <c r="M34" s="23"/>
      <c r="N34" s="23"/>
      <c r="O34" s="23"/>
      <c r="P34" s="23"/>
    </row>
    <row r="35" spans="1:16" ht="12" customHeight="1" thickBot="1" x14ac:dyDescent="0.45">
      <c r="A35" s="184"/>
      <c r="B35" s="184"/>
      <c r="C35" s="202" t="s">
        <v>15</v>
      </c>
      <c r="D35" s="183"/>
      <c r="E35" s="183"/>
      <c r="F35" s="189">
        <f>F25</f>
        <v>0</v>
      </c>
      <c r="G35" s="220" t="s">
        <v>67</v>
      </c>
      <c r="H35" s="221"/>
      <c r="I35" s="221"/>
      <c r="J35" s="221"/>
      <c r="K35" s="190"/>
      <c r="L35" s="190"/>
    </row>
    <row r="36" spans="1:16" ht="12" customHeight="1" thickBot="1" x14ac:dyDescent="0.45">
      <c r="A36" s="184"/>
      <c r="B36" s="184"/>
      <c r="C36" s="222" t="s">
        <v>16</v>
      </c>
      <c r="D36" s="223"/>
      <c r="E36" s="223"/>
      <c r="F36" s="224">
        <f>F26</f>
        <v>0</v>
      </c>
      <c r="G36" s="375" t="s">
        <v>83</v>
      </c>
      <c r="H36" s="376"/>
      <c r="I36" s="376"/>
      <c r="J36" s="376"/>
      <c r="K36" s="377"/>
      <c r="L36" s="190"/>
    </row>
    <row r="37" spans="1:16" ht="12" customHeight="1" thickBot="1" x14ac:dyDescent="0.45">
      <c r="A37" s="184"/>
      <c r="B37" s="184"/>
      <c r="C37" s="213" t="s">
        <v>17</v>
      </c>
      <c r="D37" s="214"/>
      <c r="E37" s="214"/>
      <c r="F37" s="253" t="e">
        <f>IF(F38&lt;14,14,F38)</f>
        <v>#DIV/0!</v>
      </c>
      <c r="G37" s="225" t="s">
        <v>68</v>
      </c>
      <c r="H37" s="214"/>
      <c r="I37" s="226"/>
      <c r="J37" s="226"/>
      <c r="K37" s="218"/>
      <c r="L37" s="190"/>
    </row>
    <row r="38" spans="1:16" ht="7.5" customHeight="1" thickBot="1" x14ac:dyDescent="0.45">
      <c r="A38" s="184"/>
      <c r="B38" s="184"/>
      <c r="C38" s="183"/>
      <c r="D38" s="183"/>
      <c r="E38" s="183"/>
      <c r="F38" s="65" t="e">
        <f>SUM(F32/(0.4*F33+F25+F34*F26))</f>
        <v>#DIV/0!</v>
      </c>
      <c r="G38" s="227"/>
      <c r="H38" s="183"/>
      <c r="I38" s="188"/>
      <c r="J38" s="188"/>
      <c r="K38" s="189"/>
      <c r="L38" s="190"/>
    </row>
    <row r="39" spans="1:16" ht="12" customHeight="1" thickBot="1" x14ac:dyDescent="0.45">
      <c r="A39" s="184"/>
      <c r="B39" s="184"/>
      <c r="C39" s="213" t="s">
        <v>141</v>
      </c>
      <c r="D39" s="214"/>
      <c r="E39" s="214"/>
      <c r="F39" s="215"/>
      <c r="G39" s="216"/>
      <c r="H39" s="216"/>
      <c r="I39" s="217"/>
      <c r="J39" s="217"/>
      <c r="K39" s="218"/>
      <c r="L39" s="190"/>
    </row>
    <row r="40" spans="1:16" ht="12" customHeight="1" x14ac:dyDescent="0.4">
      <c r="A40" s="184"/>
      <c r="B40" s="184"/>
      <c r="C40" s="228" t="s">
        <v>142</v>
      </c>
      <c r="D40" s="165"/>
      <c r="E40" s="165"/>
      <c r="F40" s="229">
        <f>F27</f>
        <v>0</v>
      </c>
      <c r="G40" s="230" t="s">
        <v>18</v>
      </c>
      <c r="H40" s="230" t="e">
        <f>+TRUNC(F38/F27)</f>
        <v>#DIV/0!</v>
      </c>
      <c r="I40" s="231"/>
      <c r="J40" s="231"/>
      <c r="K40" s="232"/>
      <c r="L40" s="190"/>
    </row>
    <row r="41" spans="1:16" ht="12" customHeight="1" x14ac:dyDescent="0.4">
      <c r="A41" s="184"/>
      <c r="B41" s="184"/>
      <c r="C41" s="233" t="s">
        <v>143</v>
      </c>
      <c r="D41" s="234"/>
      <c r="E41" s="234"/>
      <c r="F41" s="235" t="e">
        <f>F28</f>
        <v>#DIV/0!</v>
      </c>
      <c r="G41" s="236" t="s">
        <v>18</v>
      </c>
      <c r="H41" s="236"/>
      <c r="I41" s="237"/>
      <c r="J41" s="237"/>
      <c r="K41" s="238"/>
      <c r="L41" s="190"/>
    </row>
    <row r="42" spans="1:16" ht="12" customHeight="1" x14ac:dyDescent="0.4">
      <c r="A42" s="184"/>
      <c r="B42" s="184"/>
      <c r="C42" s="233" t="s">
        <v>144</v>
      </c>
      <c r="D42" s="234"/>
      <c r="E42" s="234"/>
      <c r="F42" s="251" t="e">
        <f>SUM(F40*F41)</f>
        <v>#DIV/0!</v>
      </c>
      <c r="G42" s="236" t="s">
        <v>145</v>
      </c>
      <c r="H42" s="236"/>
      <c r="I42" s="237"/>
      <c r="J42" s="237"/>
      <c r="K42" s="238"/>
      <c r="L42" s="190"/>
      <c r="N42" s="23"/>
    </row>
    <row r="43" spans="1:16" ht="12" customHeight="1" thickBot="1" x14ac:dyDescent="0.45">
      <c r="A43" s="184"/>
      <c r="B43" s="184"/>
      <c r="C43" s="239" t="s">
        <v>72</v>
      </c>
      <c r="D43" s="240"/>
      <c r="E43" s="240"/>
      <c r="F43" s="252" t="e">
        <f>ROUNDUP(H45/H46,0)</f>
        <v>#DIV/0!</v>
      </c>
      <c r="G43" s="241"/>
      <c r="H43" s="241"/>
      <c r="I43" s="242"/>
      <c r="J43" s="242"/>
      <c r="K43" s="212"/>
      <c r="L43" s="190"/>
    </row>
    <row r="44" spans="1:16" ht="12" customHeight="1" x14ac:dyDescent="0.4">
      <c r="A44" s="184"/>
      <c r="B44" s="184"/>
      <c r="C44" s="183" t="s">
        <v>19</v>
      </c>
      <c r="D44" s="183"/>
      <c r="E44" s="183"/>
      <c r="F44" s="243" t="e">
        <f>SUM(F42/F22)</f>
        <v>#DIV/0!</v>
      </c>
      <c r="G44" s="191"/>
      <c r="H44" s="191"/>
      <c r="I44" s="189"/>
      <c r="J44" s="189"/>
      <c r="K44" s="189"/>
      <c r="L44" s="190"/>
    </row>
    <row r="45" spans="1:16" ht="12" customHeight="1" x14ac:dyDescent="0.4">
      <c r="A45" s="184"/>
      <c r="B45" s="184"/>
      <c r="C45" s="183" t="s">
        <v>20</v>
      </c>
      <c r="D45" s="183"/>
      <c r="E45" s="183"/>
      <c r="F45" s="244" t="e">
        <f>SUM(H45*60)*7.48</f>
        <v>#DIV/0!</v>
      </c>
      <c r="G45" s="191" t="s">
        <v>21</v>
      </c>
      <c r="H45" s="245" t="e">
        <f>SUM((F23/12)*F42/3600)</f>
        <v>#DIV/0!</v>
      </c>
      <c r="I45" s="191" t="s">
        <v>22</v>
      </c>
      <c r="J45" s="189"/>
      <c r="K45" s="189"/>
      <c r="L45" s="190"/>
    </row>
    <row r="46" spans="1:16" ht="12" customHeight="1" x14ac:dyDescent="0.4">
      <c r="A46" s="184"/>
      <c r="B46" s="184"/>
      <c r="C46" s="183" t="s">
        <v>73</v>
      </c>
      <c r="D46" s="183"/>
      <c r="E46" s="183"/>
      <c r="F46" s="244">
        <f>SUM(H46*60)*7.48</f>
        <v>0</v>
      </c>
      <c r="G46" s="191" t="s">
        <v>21</v>
      </c>
      <c r="H46" s="246">
        <f>(0.6)*(0.25*3.14*(G14/12)^2)*(2*32.2*((((G14/12)*12)-(G14/2))/12))^0.5</f>
        <v>0</v>
      </c>
      <c r="I46" s="191" t="s">
        <v>22</v>
      </c>
      <c r="J46" s="189"/>
      <c r="K46" s="189"/>
      <c r="L46" s="190"/>
    </row>
    <row r="47" spans="1:16" ht="12" customHeight="1" x14ac:dyDescent="0.4">
      <c r="A47" s="184"/>
      <c r="B47" s="184"/>
      <c r="C47" s="189"/>
      <c r="D47" s="189"/>
      <c r="E47" s="189"/>
      <c r="F47" s="189"/>
      <c r="G47" s="189"/>
      <c r="H47" s="191"/>
      <c r="I47" s="189"/>
      <c r="J47" s="189"/>
      <c r="K47" s="189"/>
      <c r="L47" s="190"/>
    </row>
    <row r="48" spans="1:16" ht="27" customHeight="1" x14ac:dyDescent="0.4">
      <c r="A48" s="184"/>
      <c r="B48" s="184"/>
      <c r="C48" s="188"/>
      <c r="D48" s="183"/>
      <c r="E48" s="183"/>
      <c r="F48" s="183"/>
      <c r="G48" s="183"/>
      <c r="H48" s="183"/>
      <c r="I48" s="186"/>
      <c r="J48" s="187"/>
      <c r="K48" s="189"/>
      <c r="L48" s="190"/>
    </row>
    <row r="49" spans="1:15" x14ac:dyDescent="0.4">
      <c r="A49" s="378" t="s">
        <v>134</v>
      </c>
      <c r="B49" s="379"/>
      <c r="C49" s="379"/>
      <c r="D49" s="379"/>
      <c r="E49" s="379"/>
      <c r="F49" s="379"/>
      <c r="G49" s="379"/>
      <c r="H49" s="379"/>
      <c r="I49" s="379"/>
      <c r="J49" s="379"/>
      <c r="K49" s="379"/>
      <c r="L49" s="380"/>
      <c r="O49" s="23"/>
    </row>
    <row r="50" spans="1:15" ht="13" thickBot="1" x14ac:dyDescent="0.45">
      <c r="A50" s="247"/>
      <c r="B50" s="210"/>
      <c r="C50" s="210"/>
      <c r="D50" s="209"/>
      <c r="E50" s="209"/>
      <c r="F50" s="209"/>
      <c r="G50" s="248"/>
      <c r="H50" s="249"/>
      <c r="I50" s="209"/>
      <c r="J50" s="250"/>
      <c r="K50" s="210"/>
      <c r="L50" s="212"/>
      <c r="M50" s="23"/>
      <c r="N50" s="23"/>
      <c r="O50" s="23"/>
    </row>
    <row r="51" spans="1:15" ht="15.35" x14ac:dyDescent="0.5">
      <c r="A51" s="20"/>
      <c r="B51" s="21"/>
      <c r="C51" s="10" t="s">
        <v>173</v>
      </c>
      <c r="D51" s="11"/>
      <c r="E51" s="11"/>
      <c r="F51" s="11"/>
      <c r="G51" s="11"/>
      <c r="H51" s="11"/>
      <c r="I51" s="11"/>
      <c r="J51" s="11"/>
      <c r="K51" s="11"/>
      <c r="L51" s="12"/>
      <c r="M51" s="9"/>
      <c r="N51" s="9"/>
      <c r="O51" s="9"/>
    </row>
    <row r="52" spans="1:15" x14ac:dyDescent="0.4">
      <c r="A52" s="54"/>
      <c r="B52" s="55"/>
      <c r="C52" s="7" t="s">
        <v>59</v>
      </c>
      <c r="D52" s="8"/>
      <c r="E52" s="8"/>
      <c r="F52" s="8"/>
      <c r="G52" s="8"/>
      <c r="H52" s="8"/>
      <c r="I52" s="8"/>
      <c r="J52" s="8"/>
      <c r="K52" s="8"/>
      <c r="L52" s="284" t="s">
        <v>167</v>
      </c>
      <c r="M52" s="27"/>
      <c r="N52" s="27"/>
      <c r="O52" s="27"/>
    </row>
    <row r="53" spans="1:15" x14ac:dyDescent="0.4">
      <c r="A53" s="66"/>
      <c r="B53" s="67"/>
      <c r="C53" s="102"/>
      <c r="D53" s="103" t="s">
        <v>0</v>
      </c>
      <c r="E53" s="103"/>
      <c r="F53" s="103"/>
      <c r="G53" s="104"/>
      <c r="H53" s="103" t="s">
        <v>36</v>
      </c>
      <c r="I53" s="103" t="s">
        <v>1</v>
      </c>
      <c r="J53" s="105" t="s">
        <v>38</v>
      </c>
      <c r="K53" s="106" t="s">
        <v>39</v>
      </c>
      <c r="L53" s="73"/>
      <c r="M53" s="9"/>
      <c r="N53" s="9"/>
      <c r="O53" s="9"/>
    </row>
    <row r="54" spans="1:15" hidden="1" x14ac:dyDescent="0.4">
      <c r="A54" s="66"/>
      <c r="B54" s="67"/>
      <c r="C54" s="74">
        <v>1</v>
      </c>
      <c r="D54" s="70" t="s">
        <v>81</v>
      </c>
      <c r="E54" s="68"/>
      <c r="F54" s="68"/>
      <c r="G54" s="68"/>
      <c r="H54" s="75" t="e">
        <f>#REF!</f>
        <v>#REF!</v>
      </c>
      <c r="I54" s="76" t="s">
        <v>4</v>
      </c>
      <c r="J54" s="77"/>
      <c r="K54" s="78"/>
      <c r="L54" s="79"/>
      <c r="M54" s="28"/>
      <c r="N54" s="9"/>
      <c r="O54" s="9"/>
    </row>
    <row r="55" spans="1:15" hidden="1" x14ac:dyDescent="0.4">
      <c r="A55" s="66"/>
      <c r="B55" s="67"/>
      <c r="C55" s="74">
        <v>2</v>
      </c>
      <c r="D55" s="70" t="s">
        <v>82</v>
      </c>
      <c r="E55" s="68"/>
      <c r="F55" s="68"/>
      <c r="G55" s="68"/>
      <c r="H55" s="75" t="e">
        <f>(H54/0.95)</f>
        <v>#REF!</v>
      </c>
      <c r="I55" s="76" t="s">
        <v>4</v>
      </c>
      <c r="J55" s="77"/>
      <c r="K55" s="78"/>
      <c r="L55" s="79"/>
      <c r="M55" s="28"/>
      <c r="N55" s="9"/>
      <c r="O55" s="9"/>
    </row>
    <row r="56" spans="1:15" hidden="1" x14ac:dyDescent="0.4">
      <c r="A56" s="66"/>
      <c r="B56" s="67"/>
      <c r="C56" s="74"/>
      <c r="D56" s="70"/>
      <c r="E56" s="68"/>
      <c r="F56" s="68"/>
      <c r="G56" s="68"/>
      <c r="H56" s="75" t="e">
        <f>+TRUNC((#REF!*((26.97*16.06)/144)*#REF!)+0.99)</f>
        <v>#REF!</v>
      </c>
      <c r="I56" s="76"/>
      <c r="J56" s="77"/>
      <c r="K56" s="78"/>
      <c r="L56" s="79"/>
      <c r="M56" s="28"/>
      <c r="N56" s="9"/>
      <c r="O56" s="9"/>
    </row>
    <row r="57" spans="1:15" x14ac:dyDescent="0.4">
      <c r="A57" s="66"/>
      <c r="B57" s="67"/>
      <c r="C57" s="107"/>
      <c r="D57" s="108"/>
      <c r="E57" s="109"/>
      <c r="F57" s="109"/>
      <c r="G57" s="109"/>
      <c r="H57" s="110"/>
      <c r="I57" s="111"/>
      <c r="J57" s="112"/>
      <c r="K57" s="113"/>
      <c r="L57" s="80"/>
      <c r="M57" s="39"/>
      <c r="N57" s="39"/>
      <c r="O57" s="39"/>
    </row>
    <row r="58" spans="1:15" x14ac:dyDescent="0.4">
      <c r="A58" s="66"/>
      <c r="B58" s="67"/>
      <c r="C58" s="107">
        <v>1</v>
      </c>
      <c r="D58" s="108" t="s">
        <v>60</v>
      </c>
      <c r="E58" s="109"/>
      <c r="F58" s="109"/>
      <c r="G58" s="109"/>
      <c r="H58" s="110" t="e">
        <f>F41</f>
        <v>#DIV/0!</v>
      </c>
      <c r="I58" s="111" t="s">
        <v>18</v>
      </c>
      <c r="J58" s="281">
        <v>4</v>
      </c>
      <c r="K58" s="119" t="e">
        <f>H58*J58</f>
        <v>#DIV/0!</v>
      </c>
      <c r="L58" s="81"/>
      <c r="M58" s="39"/>
      <c r="N58" s="39"/>
      <c r="O58" s="39"/>
    </row>
    <row r="59" spans="1:15" x14ac:dyDescent="0.4">
      <c r="A59" s="66"/>
      <c r="B59" s="67"/>
      <c r="C59" s="107"/>
      <c r="D59" s="278" t="s">
        <v>146</v>
      </c>
      <c r="E59" s="109"/>
      <c r="F59" s="109"/>
      <c r="G59" s="109"/>
      <c r="H59" s="117"/>
      <c r="I59" s="111"/>
      <c r="J59" s="118"/>
      <c r="K59" s="115"/>
      <c r="L59" s="81"/>
      <c r="M59" s="39"/>
      <c r="N59" s="39"/>
      <c r="O59" s="39"/>
    </row>
    <row r="60" spans="1:15" x14ac:dyDescent="0.4">
      <c r="A60" s="66"/>
      <c r="B60" s="67"/>
      <c r="C60" s="107">
        <v>2</v>
      </c>
      <c r="D60" s="108" t="s">
        <v>147</v>
      </c>
      <c r="E60" s="109"/>
      <c r="F60" s="109"/>
      <c r="G60" s="109"/>
      <c r="H60" s="110" t="e">
        <f>F42</f>
        <v>#DIV/0!</v>
      </c>
      <c r="I60" s="111" t="s">
        <v>23</v>
      </c>
      <c r="J60" s="138"/>
      <c r="K60" s="119"/>
      <c r="L60" s="81"/>
      <c r="M60" s="39"/>
      <c r="N60" s="39"/>
      <c r="O60" s="39"/>
    </row>
    <row r="61" spans="1:15" x14ac:dyDescent="0.4">
      <c r="A61" s="66"/>
      <c r="B61" s="67"/>
      <c r="C61" s="107"/>
      <c r="D61" s="278" t="s">
        <v>56</v>
      </c>
      <c r="E61" s="109"/>
      <c r="F61" s="109"/>
      <c r="G61" s="109"/>
      <c r="H61" s="117"/>
      <c r="I61" s="111"/>
      <c r="J61" s="114"/>
      <c r="K61" s="115"/>
      <c r="L61" s="81"/>
      <c r="M61" s="39"/>
      <c r="N61" s="39"/>
      <c r="O61" s="39"/>
    </row>
    <row r="62" spans="1:15" x14ac:dyDescent="0.4">
      <c r="A62" s="66"/>
      <c r="B62" s="67"/>
      <c r="C62" s="107">
        <v>3</v>
      </c>
      <c r="D62" s="108" t="s">
        <v>148</v>
      </c>
      <c r="E62" s="109"/>
      <c r="F62" s="109"/>
      <c r="G62" s="109"/>
      <c r="H62" s="117">
        <f>'DA 4'!F24-0.5</f>
        <v>-0.5</v>
      </c>
      <c r="I62" s="111" t="s">
        <v>33</v>
      </c>
      <c r="J62" s="138"/>
      <c r="K62" s="119"/>
      <c r="L62" s="81"/>
      <c r="M62" s="39"/>
      <c r="N62" s="39"/>
      <c r="O62" s="39"/>
    </row>
    <row r="63" spans="1:15" x14ac:dyDescent="0.4">
      <c r="A63" s="66"/>
      <c r="B63" s="67"/>
      <c r="C63" s="107"/>
      <c r="D63" s="278" t="s">
        <v>57</v>
      </c>
      <c r="E63" s="109"/>
      <c r="F63" s="109"/>
      <c r="G63" s="109"/>
      <c r="H63" s="117"/>
      <c r="I63" s="111"/>
      <c r="J63" s="114"/>
      <c r="K63" s="115"/>
      <c r="L63" s="81"/>
      <c r="M63" s="39"/>
      <c r="N63" s="39"/>
      <c r="O63" s="39"/>
    </row>
    <row r="64" spans="1:15" x14ac:dyDescent="0.4">
      <c r="A64" s="66"/>
      <c r="B64" s="67"/>
      <c r="C64" s="107">
        <v>4</v>
      </c>
      <c r="D64" s="108" t="s">
        <v>149</v>
      </c>
      <c r="E64" s="109"/>
      <c r="F64" s="109"/>
      <c r="G64" s="109"/>
      <c r="H64" s="338" t="e">
        <f>(((H60*H62)/27)*1.35)</f>
        <v>#DIV/0!</v>
      </c>
      <c r="I64" s="111" t="s">
        <v>35</v>
      </c>
      <c r="J64" s="339">
        <v>30</v>
      </c>
      <c r="K64" s="119" t="e">
        <f>H64*J64</f>
        <v>#DIV/0!</v>
      </c>
      <c r="L64" s="82"/>
      <c r="M64" s="39"/>
      <c r="N64" s="39"/>
      <c r="O64" s="39"/>
    </row>
    <row r="65" spans="1:15" x14ac:dyDescent="0.4">
      <c r="A65" s="66"/>
      <c r="B65" s="67"/>
      <c r="C65" s="107"/>
      <c r="D65" s="278" t="s">
        <v>150</v>
      </c>
      <c r="E65" s="109"/>
      <c r="F65" s="109"/>
      <c r="G65" s="109"/>
      <c r="H65" s="117"/>
      <c r="I65" s="111"/>
      <c r="J65" s="120"/>
      <c r="K65" s="113"/>
      <c r="L65" s="80"/>
      <c r="M65" s="39"/>
      <c r="N65" s="39"/>
      <c r="O65" s="39"/>
    </row>
    <row r="66" spans="1:15" x14ac:dyDescent="0.4">
      <c r="A66" s="83"/>
      <c r="B66" s="84"/>
      <c r="C66" s="107">
        <v>5</v>
      </c>
      <c r="D66" s="108" t="s">
        <v>62</v>
      </c>
      <c r="E66" s="108"/>
      <c r="F66" s="108"/>
      <c r="G66" s="108"/>
      <c r="H66" s="121" t="e">
        <f>(H60*0.25)/27</f>
        <v>#DIV/0!</v>
      </c>
      <c r="I66" s="122" t="s">
        <v>35</v>
      </c>
      <c r="J66" s="281">
        <v>25</v>
      </c>
      <c r="K66" s="113" t="e">
        <f>H66*J66</f>
        <v>#DIV/0!</v>
      </c>
      <c r="L66" s="80"/>
      <c r="M66" s="29"/>
      <c r="N66" s="29"/>
      <c r="O66" s="29"/>
    </row>
    <row r="67" spans="1:15" x14ac:dyDescent="0.4">
      <c r="A67" s="85"/>
      <c r="B67" s="86"/>
      <c r="C67" s="123"/>
      <c r="D67" s="278" t="s">
        <v>86</v>
      </c>
      <c r="E67" s="124"/>
      <c r="F67" s="124"/>
      <c r="G67" s="124"/>
      <c r="H67" s="125"/>
      <c r="I67" s="126"/>
      <c r="J67" s="127"/>
      <c r="K67" s="128"/>
      <c r="L67" s="87"/>
      <c r="M67" s="30"/>
      <c r="N67" s="30"/>
      <c r="O67" s="30"/>
    </row>
    <row r="68" spans="1:15" x14ac:dyDescent="0.4">
      <c r="A68" s="66"/>
      <c r="B68" s="67"/>
      <c r="C68" s="107">
        <v>6</v>
      </c>
      <c r="D68" s="108" t="s">
        <v>46</v>
      </c>
      <c r="E68" s="109"/>
      <c r="F68" s="109"/>
      <c r="G68" s="109"/>
      <c r="H68" s="117" t="e">
        <f>+TRUNC(SUM(2+(G14/12))*F41*1.1)/9</f>
        <v>#DIV/0!</v>
      </c>
      <c r="I68" s="111" t="s">
        <v>34</v>
      </c>
      <c r="J68" s="282">
        <v>0.85</v>
      </c>
      <c r="K68" s="113" t="e">
        <f>J68*H68</f>
        <v>#DIV/0!</v>
      </c>
      <c r="L68" s="80"/>
      <c r="M68" s="39"/>
      <c r="N68" s="39"/>
      <c r="O68" s="39"/>
    </row>
    <row r="69" spans="1:15" x14ac:dyDescent="0.4">
      <c r="A69" s="66"/>
      <c r="B69" s="67"/>
      <c r="C69" s="107"/>
      <c r="D69" s="278" t="s">
        <v>87</v>
      </c>
      <c r="E69" s="109"/>
      <c r="F69" s="109"/>
      <c r="G69" s="109"/>
      <c r="H69" s="110"/>
      <c r="I69" s="111"/>
      <c r="J69" s="129"/>
      <c r="K69" s="113"/>
      <c r="L69" s="80"/>
      <c r="M69" s="39"/>
      <c r="N69" s="39"/>
      <c r="O69" s="39"/>
    </row>
    <row r="70" spans="1:15" x14ac:dyDescent="0.4">
      <c r="A70" s="66"/>
      <c r="B70" s="67"/>
      <c r="C70" s="107">
        <v>7</v>
      </c>
      <c r="D70" s="108" t="s">
        <v>30</v>
      </c>
      <c r="E70" s="109"/>
      <c r="F70" s="109"/>
      <c r="G70" s="109"/>
      <c r="H70" s="110" t="e">
        <f>((((2+(G14/12))*(2+(G14/12))-(3.14*((G14/12)^2)))*F28)/27)</f>
        <v>#DIV/0!</v>
      </c>
      <c r="I70" s="111" t="s">
        <v>35</v>
      </c>
      <c r="J70" s="282">
        <v>40</v>
      </c>
      <c r="K70" s="113" t="e">
        <f>H70*J70</f>
        <v>#DIV/0!</v>
      </c>
      <c r="L70" s="80"/>
      <c r="M70" s="39"/>
      <c r="N70" s="39"/>
      <c r="O70" s="39"/>
    </row>
    <row r="71" spans="1:15" x14ac:dyDescent="0.4">
      <c r="A71" s="66"/>
      <c r="B71" s="67"/>
      <c r="C71" s="107"/>
      <c r="D71" s="278" t="s">
        <v>151</v>
      </c>
      <c r="E71" s="109"/>
      <c r="F71" s="109"/>
      <c r="G71" s="109"/>
      <c r="H71" s="117"/>
      <c r="I71" s="111"/>
      <c r="J71" s="336"/>
      <c r="K71" s="113"/>
      <c r="L71" s="80"/>
      <c r="M71" s="39"/>
      <c r="N71" s="39"/>
      <c r="O71" s="39"/>
    </row>
    <row r="72" spans="1:15" x14ac:dyDescent="0.4">
      <c r="A72" s="71"/>
      <c r="B72" s="72"/>
      <c r="C72" s="131"/>
      <c r="D72" s="132" t="s">
        <v>47</v>
      </c>
      <c r="E72" s="133"/>
      <c r="F72" s="133"/>
      <c r="G72" s="133"/>
      <c r="H72" s="134"/>
      <c r="I72" s="135"/>
      <c r="J72" s="136"/>
      <c r="K72" s="137" t="e">
        <f>SUM(K57:K71)</f>
        <v>#DIV/0!</v>
      </c>
      <c r="L72" s="88"/>
      <c r="M72" s="31"/>
      <c r="N72" s="31"/>
      <c r="O72" s="31"/>
    </row>
    <row r="73" spans="1:15" x14ac:dyDescent="0.4">
      <c r="A73" s="66"/>
      <c r="B73" s="67"/>
      <c r="C73" s="107">
        <v>8</v>
      </c>
      <c r="D73" s="108" t="s">
        <v>48</v>
      </c>
      <c r="E73" s="109"/>
      <c r="F73" s="109"/>
      <c r="G73" s="109"/>
      <c r="H73" s="337">
        <f>SUM(H75:H79)</f>
        <v>0</v>
      </c>
      <c r="I73" s="111"/>
      <c r="J73" s="130"/>
      <c r="K73" s="113"/>
      <c r="L73" s="80"/>
      <c r="M73" s="39"/>
      <c r="N73" s="39"/>
      <c r="O73" s="39"/>
    </row>
    <row r="74" spans="1:15" ht="3.75" customHeight="1" x14ac:dyDescent="0.4">
      <c r="A74" s="66"/>
      <c r="B74" s="67"/>
      <c r="C74" s="107"/>
      <c r="D74" s="116"/>
      <c r="E74" s="109"/>
      <c r="F74" s="109"/>
      <c r="G74" s="109"/>
      <c r="H74" s="117"/>
      <c r="I74" s="111"/>
      <c r="J74" s="130"/>
      <c r="K74" s="113"/>
      <c r="L74" s="80"/>
      <c r="M74" s="39"/>
      <c r="N74" s="39"/>
      <c r="O74" s="39"/>
    </row>
    <row r="75" spans="1:15" x14ac:dyDescent="0.4">
      <c r="A75" s="89"/>
      <c r="B75" s="69" t="b">
        <v>0</v>
      </c>
      <c r="C75" s="107"/>
      <c r="D75" s="176"/>
      <c r="E75" s="177"/>
      <c r="F75" s="177"/>
      <c r="G75" s="177"/>
      <c r="H75" s="178">
        <f>IF(B75=TRUE,((#REF!*2)+((#REF!-2)*2)),0)</f>
        <v>0</v>
      </c>
      <c r="I75" s="179" t="s">
        <v>18</v>
      </c>
      <c r="J75" s="180">
        <v>5</v>
      </c>
      <c r="K75" s="181">
        <f>(J75*H75)</f>
        <v>0</v>
      </c>
      <c r="L75" s="80"/>
      <c r="M75" s="39"/>
      <c r="N75" s="39"/>
      <c r="O75" s="39"/>
    </row>
    <row r="76" spans="1:15" x14ac:dyDescent="0.4">
      <c r="A76" s="89"/>
      <c r="B76" s="69"/>
      <c r="C76" s="107"/>
      <c r="D76" s="116"/>
      <c r="E76" s="109"/>
      <c r="F76" s="109"/>
      <c r="G76" s="109"/>
      <c r="H76" s="117"/>
      <c r="I76" s="111"/>
      <c r="J76" s="138"/>
      <c r="K76" s="113"/>
      <c r="L76" s="80"/>
      <c r="M76" s="39"/>
      <c r="N76" s="39"/>
      <c r="O76" s="39"/>
    </row>
    <row r="77" spans="1:15" x14ac:dyDescent="0.4">
      <c r="A77" s="89"/>
      <c r="B77" s="69" t="b">
        <v>0</v>
      </c>
      <c r="C77" s="107"/>
      <c r="D77" s="176"/>
      <c r="E77" s="177"/>
      <c r="F77" s="177"/>
      <c r="G77" s="177"/>
      <c r="H77" s="178">
        <f>IF(B77=TRUE,(#REF!+4),0)</f>
        <v>0</v>
      </c>
      <c r="I77" s="179" t="s">
        <v>18</v>
      </c>
      <c r="J77" s="180">
        <v>5</v>
      </c>
      <c r="K77" s="181">
        <f>SUM(J77*H77)</f>
        <v>0</v>
      </c>
      <c r="L77" s="80"/>
      <c r="M77" s="39"/>
      <c r="N77" s="39"/>
      <c r="O77" s="39"/>
    </row>
    <row r="78" spans="1:15" x14ac:dyDescent="0.4">
      <c r="A78" s="66"/>
      <c r="B78" s="67"/>
      <c r="C78" s="139"/>
      <c r="D78" s="140"/>
      <c r="E78" s="141"/>
      <c r="F78" s="141"/>
      <c r="G78" s="141"/>
      <c r="H78" s="142"/>
      <c r="I78" s="143"/>
      <c r="J78" s="130"/>
      <c r="K78" s="144"/>
      <c r="L78" s="80"/>
      <c r="M78" s="39"/>
      <c r="N78" s="39"/>
      <c r="O78" s="39"/>
    </row>
    <row r="79" spans="1:15" x14ac:dyDescent="0.4">
      <c r="A79" s="66"/>
      <c r="B79" s="67"/>
      <c r="C79" s="107"/>
      <c r="D79" s="116" t="s">
        <v>80</v>
      </c>
      <c r="E79" s="109"/>
      <c r="F79" s="109"/>
      <c r="G79" s="109"/>
      <c r="H79" s="110">
        <v>0</v>
      </c>
      <c r="I79" s="111" t="s">
        <v>18</v>
      </c>
      <c r="J79" s="130"/>
      <c r="K79" s="113">
        <v>0</v>
      </c>
      <c r="L79" s="80"/>
      <c r="M79" s="39"/>
      <c r="N79" s="39"/>
      <c r="O79" s="39"/>
    </row>
    <row r="80" spans="1:15" x14ac:dyDescent="0.4">
      <c r="A80" s="66"/>
      <c r="B80" s="67"/>
      <c r="C80" s="107"/>
      <c r="D80" s="279" t="s">
        <v>120</v>
      </c>
      <c r="E80" s="109"/>
      <c r="F80" s="109"/>
      <c r="G80" s="109"/>
      <c r="H80" s="117"/>
      <c r="I80" s="111"/>
      <c r="J80" s="145"/>
      <c r="K80" s="113"/>
      <c r="L80" s="80"/>
      <c r="M80" s="39"/>
      <c r="N80" s="39"/>
      <c r="O80" s="39"/>
    </row>
    <row r="81" spans="1:15" x14ac:dyDescent="0.4">
      <c r="A81" s="66"/>
      <c r="B81" s="67"/>
      <c r="C81" s="107">
        <v>9</v>
      </c>
      <c r="D81" s="108" t="s">
        <v>49</v>
      </c>
      <c r="E81" s="109"/>
      <c r="F81" s="109"/>
      <c r="G81" s="109"/>
      <c r="H81" s="117">
        <f>IF(B75,H75,0)/27+IF(B77,H77,0)/27</f>
        <v>0</v>
      </c>
      <c r="I81" s="111" t="s">
        <v>35</v>
      </c>
      <c r="J81" s="282">
        <v>50</v>
      </c>
      <c r="K81" s="113">
        <f>H81*J81</f>
        <v>0</v>
      </c>
      <c r="L81" s="80"/>
      <c r="M81" s="39"/>
      <c r="N81" s="39"/>
      <c r="O81" s="39"/>
    </row>
    <row r="82" spans="1:15" x14ac:dyDescent="0.4">
      <c r="A82" s="66"/>
      <c r="B82" s="67"/>
      <c r="C82" s="139"/>
      <c r="D82" s="280" t="s">
        <v>61</v>
      </c>
      <c r="E82" s="109"/>
      <c r="F82" s="109"/>
      <c r="G82" s="109"/>
      <c r="H82" s="117"/>
      <c r="I82" s="111"/>
      <c r="J82" s="129"/>
      <c r="K82" s="113"/>
      <c r="L82" s="80"/>
      <c r="M82" s="39"/>
      <c r="N82" s="39"/>
      <c r="O82" s="39"/>
    </row>
    <row r="83" spans="1:15" x14ac:dyDescent="0.4">
      <c r="A83" s="66"/>
      <c r="B83" s="69" t="b">
        <v>1</v>
      </c>
      <c r="C83" s="139">
        <v>10</v>
      </c>
      <c r="D83" s="182"/>
      <c r="E83" s="177"/>
      <c r="F83" s="177"/>
      <c r="G83" s="177"/>
      <c r="H83" s="178" t="e">
        <f>IF(B83=TRUE,(+TRUNC((1.1*(F24+F27+(((G14+24)*2)/12)+F24)*(F28+(F27*2)+(((G14+24)*2)/12))))),0)</f>
        <v>#DIV/0!</v>
      </c>
      <c r="I83" s="179" t="s">
        <v>23</v>
      </c>
      <c r="J83" s="180">
        <v>1</v>
      </c>
      <c r="K83" s="181" t="e">
        <f>J83*H83</f>
        <v>#DIV/0!</v>
      </c>
      <c r="L83" s="80"/>
      <c r="M83" s="39"/>
      <c r="N83" s="39"/>
      <c r="O83" s="39"/>
    </row>
    <row r="84" spans="1:15" x14ac:dyDescent="0.4">
      <c r="A84" s="66"/>
      <c r="B84" s="67"/>
      <c r="C84" s="139"/>
      <c r="D84" s="280" t="s">
        <v>88</v>
      </c>
      <c r="E84" s="109"/>
      <c r="F84" s="109"/>
      <c r="G84" s="109"/>
      <c r="H84" s="117"/>
      <c r="I84" s="111"/>
      <c r="J84" s="130"/>
      <c r="K84" s="113"/>
      <c r="L84" s="80"/>
      <c r="M84" s="39"/>
      <c r="N84" s="39"/>
      <c r="O84" s="39"/>
    </row>
    <row r="85" spans="1:15" x14ac:dyDescent="0.4">
      <c r="A85" s="71"/>
      <c r="B85" s="72"/>
      <c r="C85" s="131"/>
      <c r="D85" s="132" t="s">
        <v>64</v>
      </c>
      <c r="E85" s="146"/>
      <c r="F85" s="146"/>
      <c r="G85" s="146"/>
      <c r="H85" s="147"/>
      <c r="I85" s="148"/>
      <c r="J85" s="149"/>
      <c r="K85" s="340" t="e">
        <f>SUM(K73:K83)+K72</f>
        <v>#DIV/0!</v>
      </c>
      <c r="L85" s="88"/>
      <c r="M85" s="31"/>
      <c r="N85" s="31"/>
      <c r="O85" s="31"/>
    </row>
    <row r="86" spans="1:15" x14ac:dyDescent="0.4">
      <c r="A86" s="90"/>
      <c r="B86" s="91"/>
      <c r="C86" s="150"/>
      <c r="D86" s="278" t="s">
        <v>58</v>
      </c>
      <c r="E86" s="151"/>
      <c r="F86" s="151"/>
      <c r="G86" s="151"/>
      <c r="H86" s="152"/>
      <c r="I86" s="153"/>
      <c r="J86" s="118"/>
      <c r="K86" s="154"/>
      <c r="L86" s="92"/>
      <c r="M86" s="32"/>
      <c r="N86" s="32"/>
      <c r="O86" s="32"/>
    </row>
    <row r="87" spans="1:15" x14ac:dyDescent="0.4">
      <c r="A87" s="66"/>
      <c r="B87" s="67"/>
      <c r="C87" s="107">
        <v>11</v>
      </c>
      <c r="D87" s="108" t="s">
        <v>37</v>
      </c>
      <c r="E87" s="109"/>
      <c r="F87" s="109"/>
      <c r="G87" s="109"/>
      <c r="H87" s="110" t="e">
        <f>(((2+(G14/12))*(2+(G14/12))*F28)/27)+(F40*F41*F24)/27</f>
        <v>#DIV/0!</v>
      </c>
      <c r="I87" s="111" t="s">
        <v>35</v>
      </c>
      <c r="J87" s="282">
        <v>10</v>
      </c>
      <c r="K87" s="113" t="e">
        <f>J87*H87</f>
        <v>#DIV/0!</v>
      </c>
      <c r="L87" s="80"/>
      <c r="M87" s="39"/>
      <c r="N87" s="39"/>
      <c r="O87" s="39"/>
    </row>
    <row r="88" spans="1:15" x14ac:dyDescent="0.4">
      <c r="A88" s="66"/>
      <c r="B88" s="67"/>
      <c r="C88" s="107"/>
      <c r="D88" s="278" t="s">
        <v>3</v>
      </c>
      <c r="E88" s="109"/>
      <c r="F88" s="109"/>
      <c r="G88" s="109"/>
      <c r="H88" s="117"/>
      <c r="I88" s="111"/>
      <c r="J88" s="129"/>
      <c r="K88" s="113"/>
      <c r="L88" s="80"/>
      <c r="M88" s="39"/>
      <c r="N88" s="39"/>
      <c r="O88" s="39"/>
    </row>
    <row r="89" spans="1:15" x14ac:dyDescent="0.4">
      <c r="A89" s="66"/>
      <c r="B89" s="67"/>
      <c r="C89" s="107">
        <v>12</v>
      </c>
      <c r="D89" s="108" t="s">
        <v>152</v>
      </c>
      <c r="E89" s="109"/>
      <c r="F89" s="109"/>
      <c r="G89" s="109"/>
      <c r="H89" s="117" t="e">
        <f>H60/5</f>
        <v>#DIV/0!</v>
      </c>
      <c r="I89" s="111" t="s">
        <v>2</v>
      </c>
      <c r="J89" s="282">
        <v>25</v>
      </c>
      <c r="K89" s="113" t="e">
        <f>J89*H89</f>
        <v>#DIV/0!</v>
      </c>
      <c r="L89" s="80"/>
      <c r="M89" s="39"/>
      <c r="N89" s="39"/>
      <c r="O89" s="39"/>
    </row>
    <row r="90" spans="1:15" x14ac:dyDescent="0.4">
      <c r="A90" s="66"/>
      <c r="B90" s="67"/>
      <c r="C90" s="107"/>
      <c r="D90" s="278" t="s">
        <v>69</v>
      </c>
      <c r="E90" s="109"/>
      <c r="F90" s="109"/>
      <c r="G90" s="109"/>
      <c r="H90" s="117"/>
      <c r="I90" s="111"/>
      <c r="J90" s="129"/>
      <c r="K90" s="113"/>
      <c r="L90" s="80"/>
      <c r="M90" s="39"/>
      <c r="N90" s="39"/>
      <c r="O90" s="39"/>
    </row>
    <row r="91" spans="1:15" x14ac:dyDescent="0.4">
      <c r="A91" s="66"/>
      <c r="B91" s="67"/>
      <c r="C91" s="150">
        <v>13</v>
      </c>
      <c r="D91" s="124" t="s">
        <v>153</v>
      </c>
      <c r="E91" s="109"/>
      <c r="F91" s="109"/>
      <c r="G91" s="109"/>
      <c r="H91" s="155" t="e">
        <f>IF(H92&gt;0,H92,0)</f>
        <v>#DIV/0!</v>
      </c>
      <c r="I91" s="111" t="s">
        <v>2</v>
      </c>
      <c r="J91" s="282">
        <v>25</v>
      </c>
      <c r="K91" s="113" t="e">
        <f>J91*H92</f>
        <v>#DIV/0!</v>
      </c>
      <c r="L91" s="80"/>
      <c r="M91" s="39"/>
      <c r="N91" s="39"/>
      <c r="O91" s="39"/>
    </row>
    <row r="92" spans="1:15" x14ac:dyDescent="0.4">
      <c r="A92" s="66"/>
      <c r="B92" s="67"/>
      <c r="C92" s="107"/>
      <c r="D92" s="278" t="s">
        <v>154</v>
      </c>
      <c r="E92" s="109"/>
      <c r="F92" s="109"/>
      <c r="G92" s="109"/>
      <c r="H92" s="254" t="e">
        <f>H58/10</f>
        <v>#DIV/0!</v>
      </c>
      <c r="I92" s="111"/>
      <c r="J92" s="336"/>
      <c r="K92" s="113"/>
      <c r="L92" s="80"/>
      <c r="M92" s="39"/>
      <c r="N92" s="39"/>
      <c r="O92" s="39"/>
    </row>
    <row r="93" spans="1:15" x14ac:dyDescent="0.4">
      <c r="A93" s="66"/>
      <c r="B93" s="67"/>
      <c r="C93" s="107"/>
      <c r="D93" s="278"/>
      <c r="E93" s="109"/>
      <c r="F93" s="109"/>
      <c r="G93" s="109"/>
      <c r="H93" s="117"/>
      <c r="I93" s="111"/>
      <c r="J93" s="130"/>
      <c r="K93" s="113"/>
      <c r="L93" s="80"/>
      <c r="M93" s="39"/>
      <c r="N93" s="39"/>
      <c r="O93" s="39"/>
    </row>
    <row r="94" spans="1:15" x14ac:dyDescent="0.4">
      <c r="A94" s="93"/>
      <c r="B94" s="94"/>
      <c r="C94" s="156"/>
      <c r="D94" s="132" t="s">
        <v>55</v>
      </c>
      <c r="E94" s="146"/>
      <c r="F94" s="146"/>
      <c r="G94" s="146"/>
      <c r="H94" s="147"/>
      <c r="I94" s="148"/>
      <c r="J94" s="157"/>
      <c r="K94" s="137" t="e">
        <f>SUM(K87:K92)</f>
        <v>#DIV/0!</v>
      </c>
      <c r="L94" s="88"/>
      <c r="M94" s="33"/>
      <c r="N94" s="33"/>
      <c r="O94" s="33"/>
    </row>
    <row r="95" spans="1:15" x14ac:dyDescent="0.4">
      <c r="A95" s="95"/>
      <c r="B95" s="96"/>
      <c r="C95" s="158"/>
      <c r="D95" s="159"/>
      <c r="E95" s="160"/>
      <c r="F95" s="160"/>
      <c r="G95" s="109" t="s">
        <v>63</v>
      </c>
      <c r="H95" s="152"/>
      <c r="I95" s="153"/>
      <c r="J95" s="161"/>
      <c r="K95" s="154"/>
      <c r="L95" s="92"/>
      <c r="M95" s="37"/>
      <c r="N95" s="35"/>
      <c r="O95" s="35"/>
    </row>
    <row r="96" spans="1:15" x14ac:dyDescent="0.4">
      <c r="A96" s="95"/>
      <c r="B96" s="96"/>
      <c r="C96" s="158"/>
      <c r="D96" s="159"/>
      <c r="E96" s="160"/>
      <c r="F96" s="160"/>
      <c r="G96" s="160"/>
      <c r="H96" s="152"/>
      <c r="I96" s="153"/>
      <c r="J96" s="161"/>
      <c r="K96" s="154"/>
      <c r="L96" s="92"/>
      <c r="M96" s="37"/>
      <c r="N96" s="36"/>
      <c r="O96" s="37"/>
    </row>
    <row r="97" spans="1:15" x14ac:dyDescent="0.4">
      <c r="A97" s="95"/>
      <c r="B97" s="96"/>
      <c r="C97" s="158"/>
      <c r="D97" s="162"/>
      <c r="E97" s="160"/>
      <c r="F97" s="162"/>
      <c r="G97" s="160"/>
      <c r="H97" s="162"/>
      <c r="I97" s="153"/>
      <c r="J97" s="163" t="s">
        <v>177</v>
      </c>
      <c r="K97" s="340" t="e">
        <f>K85+K94</f>
        <v>#DIV/0!</v>
      </c>
      <c r="L97" s="97"/>
      <c r="M97" s="37"/>
      <c r="N97" s="38"/>
      <c r="O97" s="38"/>
    </row>
    <row r="98" spans="1:15" ht="9.75" customHeight="1" x14ac:dyDescent="0.4">
      <c r="A98" s="95"/>
      <c r="B98" s="96"/>
      <c r="C98" s="164"/>
      <c r="D98" s="162"/>
      <c r="E98" s="160"/>
      <c r="F98" s="165"/>
      <c r="G98" s="166"/>
      <c r="H98" s="167"/>
      <c r="I98" s="165"/>
      <c r="J98" s="168"/>
      <c r="K98" s="169"/>
      <c r="L98" s="63"/>
      <c r="M98" s="37"/>
      <c r="N98" s="38"/>
      <c r="O98" s="38"/>
    </row>
    <row r="99" spans="1:15" ht="36.75" customHeight="1" x14ac:dyDescent="0.4">
      <c r="A99" s="66"/>
      <c r="B99" s="67"/>
      <c r="C99" s="170"/>
      <c r="D99" s="108"/>
      <c r="E99" s="109"/>
      <c r="F99" s="370" t="s">
        <v>155</v>
      </c>
      <c r="G99" s="371"/>
      <c r="H99" s="371"/>
      <c r="I99" s="371"/>
      <c r="J99" s="371"/>
      <c r="K99" s="371"/>
      <c r="L99" s="98"/>
      <c r="M99" s="26"/>
      <c r="N99" s="26"/>
      <c r="O99" s="26"/>
    </row>
    <row r="100" spans="1:15" ht="13" thickBot="1" x14ac:dyDescent="0.45">
      <c r="A100" s="99"/>
      <c r="B100" s="100"/>
      <c r="C100" s="171"/>
      <c r="D100" s="172"/>
      <c r="E100" s="173"/>
      <c r="F100" s="173"/>
      <c r="G100" s="173"/>
      <c r="H100" s="174"/>
      <c r="I100" s="174"/>
      <c r="J100" s="174"/>
      <c r="K100" s="175"/>
      <c r="L100" s="101"/>
      <c r="M100" s="37"/>
      <c r="N100" s="38"/>
      <c r="O100" s="38"/>
    </row>
    <row r="101" spans="1:15" x14ac:dyDescent="0.4">
      <c r="A101" s="39"/>
      <c r="B101" s="39"/>
      <c r="C101" s="40"/>
      <c r="D101" s="28"/>
      <c r="E101" s="9"/>
      <c r="F101" s="9"/>
      <c r="G101" s="369"/>
      <c r="H101" s="369"/>
      <c r="I101" s="369"/>
      <c r="J101" s="369"/>
      <c r="K101" s="41"/>
      <c r="L101" s="41"/>
      <c r="M101" s="39"/>
      <c r="N101" s="39"/>
      <c r="O101" s="39"/>
    </row>
    <row r="102" spans="1:15" x14ac:dyDescent="0.4">
      <c r="A102" s="24"/>
      <c r="B102" s="24"/>
      <c r="C102" s="42"/>
      <c r="D102" s="43"/>
      <c r="E102" s="43"/>
      <c r="F102" s="43"/>
      <c r="G102" s="44"/>
      <c r="H102" s="45"/>
      <c r="I102" s="43"/>
      <c r="J102" s="46"/>
      <c r="K102" s="24"/>
      <c r="L102" s="24"/>
    </row>
    <row r="103" spans="1:15" x14ac:dyDescent="0.4">
      <c r="A103" s="24"/>
      <c r="B103" s="24"/>
      <c r="C103" s="42"/>
      <c r="D103" s="43"/>
      <c r="E103" s="43"/>
      <c r="F103" s="43"/>
      <c r="G103" s="44"/>
      <c r="H103" s="45"/>
      <c r="I103" s="43"/>
      <c r="J103" s="46"/>
      <c r="K103" s="24"/>
      <c r="L103" s="24"/>
    </row>
    <row r="104" spans="1:15" x14ac:dyDescent="0.4">
      <c r="A104" s="24"/>
      <c r="B104" s="24"/>
      <c r="C104" s="42"/>
      <c r="D104" s="43"/>
      <c r="E104" s="43"/>
      <c r="F104" s="43"/>
      <c r="G104" s="44"/>
      <c r="H104" s="45"/>
      <c r="I104" s="43"/>
      <c r="J104" s="46"/>
      <c r="K104" s="24"/>
      <c r="L104" s="24"/>
    </row>
    <row r="105" spans="1:15" x14ac:dyDescent="0.4">
      <c r="A105" s="24"/>
      <c r="B105" s="24"/>
      <c r="C105" s="42"/>
      <c r="D105" s="43"/>
      <c r="E105" s="43"/>
      <c r="F105" s="43"/>
      <c r="G105" s="44"/>
      <c r="H105" s="45"/>
      <c r="I105" s="43"/>
      <c r="J105" s="46"/>
      <c r="K105" s="24"/>
      <c r="L105" s="24"/>
    </row>
    <row r="106" spans="1:15" x14ac:dyDescent="0.4">
      <c r="A106" s="24"/>
      <c r="B106" s="24"/>
      <c r="C106" s="42"/>
      <c r="D106" s="43"/>
      <c r="E106" s="43"/>
      <c r="F106" s="43"/>
      <c r="G106" s="44"/>
      <c r="H106" s="45"/>
      <c r="I106" s="43"/>
      <c r="J106" s="46"/>
      <c r="K106" s="24"/>
      <c r="L106" s="24"/>
    </row>
    <row r="107" spans="1:15" x14ac:dyDescent="0.4">
      <c r="A107" s="24"/>
      <c r="B107" s="24"/>
      <c r="C107" s="42"/>
      <c r="D107" s="43"/>
      <c r="E107" s="43"/>
      <c r="F107" s="43"/>
      <c r="G107" s="44"/>
      <c r="H107" s="45"/>
      <c r="I107" s="43"/>
      <c r="J107" s="46"/>
      <c r="K107" s="24"/>
      <c r="L107" s="24"/>
    </row>
    <row r="108" spans="1:15" x14ac:dyDescent="0.4">
      <c r="A108" s="24"/>
      <c r="B108" s="24"/>
      <c r="C108" s="42"/>
      <c r="D108" s="43"/>
      <c r="E108" s="43"/>
      <c r="F108" s="43"/>
      <c r="G108" s="44"/>
      <c r="H108" s="45"/>
      <c r="I108" s="43"/>
      <c r="J108" s="46"/>
      <c r="K108" s="24"/>
      <c r="L108" s="24"/>
    </row>
    <row r="109" spans="1:15" x14ac:dyDescent="0.4">
      <c r="A109" s="24"/>
      <c r="B109" s="24"/>
      <c r="C109" s="42"/>
      <c r="D109" s="43"/>
      <c r="E109" s="43"/>
      <c r="F109" s="43"/>
      <c r="G109" s="44"/>
      <c r="H109" s="45"/>
      <c r="I109" s="43"/>
      <c r="J109" s="46"/>
      <c r="K109" s="24"/>
      <c r="L109" s="24"/>
    </row>
    <row r="110" spans="1:15" x14ac:dyDescent="0.4">
      <c r="A110" s="24"/>
      <c r="B110" s="24"/>
      <c r="C110" s="42"/>
      <c r="D110" s="43"/>
      <c r="E110" s="43"/>
      <c r="F110" s="43"/>
      <c r="G110" s="44"/>
      <c r="H110" s="45"/>
      <c r="I110" s="43"/>
      <c r="J110" s="46"/>
      <c r="K110" s="24"/>
      <c r="L110" s="24"/>
    </row>
    <row r="111" spans="1:15" x14ac:dyDescent="0.4">
      <c r="A111" s="24"/>
      <c r="B111" s="24"/>
      <c r="C111" s="42"/>
      <c r="D111" s="43"/>
      <c r="E111" s="43"/>
      <c r="F111" s="43"/>
      <c r="G111" s="44"/>
      <c r="H111" s="45"/>
      <c r="I111" s="43"/>
      <c r="J111" s="46"/>
      <c r="K111" s="24"/>
      <c r="L111" s="24"/>
    </row>
    <row r="112" spans="1:15" x14ac:dyDescent="0.4">
      <c r="A112" s="24"/>
      <c r="B112" s="24"/>
      <c r="C112" s="42"/>
      <c r="D112" s="43"/>
      <c r="E112" s="43"/>
      <c r="F112" s="43"/>
      <c r="G112" s="44"/>
      <c r="H112" s="45"/>
      <c r="I112" s="43"/>
      <c r="J112" s="46"/>
      <c r="K112" s="24"/>
      <c r="L112" s="24"/>
    </row>
    <row r="113" spans="1:12" x14ac:dyDescent="0.4">
      <c r="A113" s="24"/>
      <c r="B113" s="24"/>
      <c r="C113" s="42"/>
      <c r="D113" s="43"/>
      <c r="E113" s="43"/>
      <c r="F113" s="43"/>
      <c r="G113" s="44"/>
      <c r="H113" s="45"/>
      <c r="I113" s="43"/>
      <c r="J113" s="46"/>
      <c r="K113" s="24"/>
      <c r="L113" s="24"/>
    </row>
    <row r="114" spans="1:12" x14ac:dyDescent="0.4">
      <c r="A114" s="24"/>
      <c r="B114" s="24"/>
      <c r="C114" s="42"/>
      <c r="D114" s="43"/>
      <c r="E114" s="43"/>
      <c r="F114" s="43"/>
      <c r="G114" s="44"/>
      <c r="H114" s="45"/>
      <c r="I114" s="43"/>
      <c r="J114" s="46"/>
      <c r="K114" s="24"/>
      <c r="L114" s="24"/>
    </row>
    <row r="115" spans="1:12" x14ac:dyDescent="0.4">
      <c r="A115" s="24"/>
      <c r="B115" s="24"/>
      <c r="C115" s="42"/>
      <c r="D115" s="43"/>
      <c r="E115" s="43"/>
      <c r="F115" s="43"/>
      <c r="G115" s="44"/>
      <c r="H115" s="45"/>
      <c r="I115" s="43"/>
      <c r="J115" s="46"/>
      <c r="K115" s="24"/>
      <c r="L115" s="24"/>
    </row>
    <row r="116" spans="1:12" x14ac:dyDescent="0.4">
      <c r="A116" s="24"/>
      <c r="B116" s="24"/>
      <c r="C116" s="42"/>
      <c r="D116" s="43"/>
      <c r="E116" s="43"/>
      <c r="F116" s="43"/>
      <c r="G116" s="44"/>
      <c r="H116" s="45"/>
      <c r="I116" s="43"/>
      <c r="J116" s="46"/>
      <c r="K116" s="24"/>
      <c r="L116" s="24"/>
    </row>
    <row r="117" spans="1:12" x14ac:dyDescent="0.4">
      <c r="A117" s="24"/>
      <c r="B117" s="24"/>
      <c r="C117" s="42"/>
      <c r="D117" s="43"/>
      <c r="E117" s="43"/>
      <c r="F117" s="43"/>
      <c r="G117" s="44"/>
      <c r="H117" s="45"/>
      <c r="I117" s="43"/>
      <c r="J117" s="46"/>
      <c r="K117" s="24"/>
      <c r="L117" s="24"/>
    </row>
    <row r="118" spans="1:12" x14ac:dyDescent="0.4">
      <c r="A118" s="24"/>
      <c r="B118" s="24"/>
      <c r="C118" s="42"/>
      <c r="D118" s="43"/>
      <c r="E118" s="43"/>
      <c r="F118" s="43"/>
      <c r="G118" s="44"/>
      <c r="H118" s="45"/>
      <c r="I118" s="43"/>
      <c r="J118" s="46"/>
      <c r="K118" s="24"/>
      <c r="L118" s="24"/>
    </row>
    <row r="119" spans="1:12" x14ac:dyDescent="0.4">
      <c r="A119" s="24"/>
      <c r="B119" s="24"/>
      <c r="C119" s="42"/>
      <c r="D119" s="43"/>
      <c r="E119" s="43"/>
      <c r="F119" s="43"/>
      <c r="G119" s="44"/>
      <c r="H119" s="45"/>
      <c r="I119" s="43"/>
      <c r="J119" s="46"/>
      <c r="K119" s="24"/>
      <c r="L119" s="24"/>
    </row>
    <row r="120" spans="1:12" x14ac:dyDescent="0.4">
      <c r="A120" s="24"/>
      <c r="B120" s="24"/>
      <c r="C120" s="42"/>
      <c r="D120" s="43"/>
      <c r="E120" s="43"/>
      <c r="F120" s="43"/>
      <c r="G120" s="44"/>
      <c r="H120" s="45"/>
      <c r="I120" s="43"/>
      <c r="J120" s="46"/>
      <c r="K120" s="24"/>
      <c r="L120" s="24"/>
    </row>
    <row r="121" spans="1:12" x14ac:dyDescent="0.4">
      <c r="A121" s="24"/>
      <c r="B121" s="24"/>
      <c r="C121" s="42"/>
      <c r="D121" s="43"/>
      <c r="E121" s="43"/>
      <c r="F121" s="43"/>
      <c r="G121" s="44"/>
      <c r="H121" s="45"/>
      <c r="I121" s="43"/>
      <c r="J121" s="46"/>
      <c r="K121" s="24"/>
      <c r="L121" s="24"/>
    </row>
    <row r="122" spans="1:12" x14ac:dyDescent="0.4">
      <c r="A122" s="24"/>
      <c r="B122" s="24"/>
      <c r="C122" s="42"/>
      <c r="D122" s="43"/>
      <c r="E122" s="43"/>
      <c r="F122" s="43"/>
      <c r="G122" s="44"/>
      <c r="H122" s="45"/>
      <c r="I122" s="43"/>
      <c r="J122" s="46"/>
      <c r="K122" s="24"/>
      <c r="L122" s="24"/>
    </row>
    <row r="123" spans="1:12" x14ac:dyDescent="0.4">
      <c r="A123" s="24"/>
      <c r="B123" s="24"/>
      <c r="C123" s="42"/>
      <c r="D123" s="43"/>
      <c r="E123" s="43"/>
      <c r="F123" s="43"/>
      <c r="G123" s="44"/>
      <c r="H123" s="45"/>
      <c r="I123" s="43"/>
      <c r="J123" s="46"/>
      <c r="K123" s="24"/>
      <c r="L123" s="24"/>
    </row>
    <row r="124" spans="1:12" x14ac:dyDescent="0.4">
      <c r="A124" s="24"/>
      <c r="B124" s="24"/>
      <c r="C124" s="42"/>
      <c r="D124" s="43"/>
      <c r="E124" s="43"/>
      <c r="F124" s="43"/>
      <c r="G124" s="44"/>
      <c r="H124" s="45"/>
      <c r="I124" s="43"/>
      <c r="J124" s="46"/>
      <c r="K124" s="24"/>
      <c r="L124" s="24"/>
    </row>
    <row r="125" spans="1:12" x14ac:dyDescent="0.4">
      <c r="A125" s="24"/>
      <c r="B125" s="24"/>
      <c r="C125" s="42"/>
      <c r="D125" s="43"/>
      <c r="E125" s="43"/>
      <c r="F125" s="43"/>
      <c r="G125" s="44"/>
      <c r="H125" s="45"/>
      <c r="I125" s="43"/>
      <c r="J125" s="46"/>
      <c r="K125" s="24"/>
      <c r="L125" s="24"/>
    </row>
    <row r="126" spans="1:12" x14ac:dyDescent="0.4">
      <c r="A126" s="24"/>
      <c r="B126" s="24"/>
      <c r="C126" s="42"/>
      <c r="D126" s="43"/>
      <c r="E126" s="43"/>
      <c r="F126" s="43"/>
      <c r="G126" s="44"/>
      <c r="H126" s="45"/>
      <c r="I126" s="43"/>
      <c r="J126" s="46"/>
      <c r="K126" s="24"/>
      <c r="L126" s="24"/>
    </row>
    <row r="127" spans="1:12" x14ac:dyDescent="0.4">
      <c r="A127" s="24"/>
      <c r="B127" s="24"/>
      <c r="C127" s="42"/>
      <c r="D127" s="43"/>
      <c r="E127" s="43"/>
      <c r="F127" s="43"/>
      <c r="G127" s="44"/>
      <c r="H127" s="45"/>
      <c r="I127" s="43"/>
      <c r="J127" s="46"/>
      <c r="K127" s="24"/>
      <c r="L127" s="24"/>
    </row>
    <row r="128" spans="1:12" x14ac:dyDescent="0.4">
      <c r="A128" s="24"/>
      <c r="B128" s="24"/>
      <c r="C128" s="42"/>
      <c r="D128" s="43"/>
      <c r="E128" s="43"/>
      <c r="F128" s="43"/>
      <c r="G128" s="44"/>
      <c r="H128" s="45"/>
      <c r="I128" s="43"/>
      <c r="J128" s="46"/>
      <c r="K128" s="24"/>
      <c r="L128" s="24"/>
    </row>
    <row r="129" spans="1:12" x14ac:dyDescent="0.4">
      <c r="A129" s="24"/>
      <c r="B129" s="24"/>
      <c r="C129" s="42"/>
      <c r="D129" s="43"/>
      <c r="E129" s="43"/>
      <c r="F129" s="43"/>
      <c r="G129" s="44"/>
      <c r="H129" s="45"/>
      <c r="I129" s="43"/>
      <c r="J129" s="46"/>
      <c r="K129" s="24"/>
      <c r="L129" s="24"/>
    </row>
    <row r="130" spans="1:12" x14ac:dyDescent="0.4">
      <c r="A130" s="24"/>
      <c r="B130" s="24"/>
      <c r="C130" s="42"/>
      <c r="D130" s="43"/>
      <c r="E130" s="43"/>
      <c r="F130" s="43"/>
      <c r="G130" s="44"/>
      <c r="H130" s="45"/>
      <c r="I130" s="43"/>
      <c r="J130" s="46"/>
      <c r="K130" s="24"/>
      <c r="L130" s="24"/>
    </row>
    <row r="131" spans="1:12" x14ac:dyDescent="0.4">
      <c r="A131" s="24"/>
      <c r="B131" s="24"/>
      <c r="C131" s="42"/>
      <c r="D131" s="43"/>
      <c r="E131" s="43"/>
      <c r="F131" s="43"/>
      <c r="G131" s="44"/>
      <c r="H131" s="45"/>
      <c r="I131" s="43"/>
      <c r="J131" s="46"/>
      <c r="K131" s="24"/>
      <c r="L131" s="24"/>
    </row>
    <row r="132" spans="1:12" x14ac:dyDescent="0.4">
      <c r="A132" s="24"/>
      <c r="B132" s="24"/>
      <c r="C132" s="42"/>
      <c r="D132" s="43"/>
      <c r="E132" s="43"/>
      <c r="F132" s="43"/>
      <c r="G132" s="44"/>
      <c r="H132" s="45"/>
      <c r="I132" s="43"/>
      <c r="J132" s="46"/>
      <c r="K132" s="24"/>
      <c r="L132" s="24"/>
    </row>
    <row r="133" spans="1:12" x14ac:dyDescent="0.4">
      <c r="A133" s="24"/>
      <c r="B133" s="24"/>
      <c r="C133" s="42"/>
      <c r="D133" s="43"/>
      <c r="E133" s="43"/>
      <c r="F133" s="43"/>
      <c r="G133" s="44"/>
      <c r="H133" s="45"/>
      <c r="I133" s="43"/>
      <c r="J133" s="46"/>
      <c r="K133" s="24"/>
      <c r="L133" s="24"/>
    </row>
    <row r="134" spans="1:12" x14ac:dyDescent="0.4">
      <c r="A134" s="24"/>
      <c r="B134" s="24"/>
      <c r="C134" s="42"/>
      <c r="D134" s="43"/>
      <c r="E134" s="43"/>
      <c r="F134" s="43"/>
      <c r="G134" s="44"/>
      <c r="H134" s="45"/>
      <c r="I134" s="43"/>
      <c r="J134" s="46"/>
      <c r="K134" s="24"/>
      <c r="L134" s="24"/>
    </row>
    <row r="135" spans="1:12" x14ac:dyDescent="0.4">
      <c r="A135" s="24"/>
      <c r="B135" s="24"/>
      <c r="C135" s="42"/>
      <c r="D135" s="43"/>
      <c r="E135" s="43"/>
      <c r="F135" s="43"/>
      <c r="G135" s="44"/>
      <c r="H135" s="45"/>
      <c r="I135" s="43"/>
      <c r="J135" s="46"/>
      <c r="K135" s="24"/>
      <c r="L135" s="24"/>
    </row>
    <row r="136" spans="1:12" x14ac:dyDescent="0.4">
      <c r="A136" s="24"/>
      <c r="B136" s="24"/>
      <c r="C136" s="42"/>
      <c r="D136" s="43"/>
      <c r="E136" s="43"/>
      <c r="F136" s="43"/>
      <c r="G136" s="44"/>
      <c r="H136" s="45"/>
      <c r="I136" s="43"/>
      <c r="J136" s="46"/>
      <c r="K136" s="24"/>
      <c r="L136" s="24"/>
    </row>
    <row r="137" spans="1:12" x14ac:dyDescent="0.4">
      <c r="A137" s="24"/>
      <c r="B137" s="24"/>
      <c r="C137" s="42"/>
      <c r="D137" s="43"/>
      <c r="E137" s="43"/>
      <c r="F137" s="43"/>
      <c r="G137" s="44"/>
      <c r="H137" s="45"/>
      <c r="I137" s="43"/>
      <c r="J137" s="46"/>
      <c r="K137" s="24"/>
      <c r="L137" s="24"/>
    </row>
    <row r="138" spans="1:12" x14ac:dyDescent="0.4">
      <c r="A138" s="24"/>
      <c r="B138" s="24"/>
      <c r="C138" s="42"/>
      <c r="D138" s="43"/>
      <c r="E138" s="43"/>
      <c r="F138" s="43"/>
      <c r="G138" s="44"/>
      <c r="H138" s="45"/>
      <c r="I138" s="43"/>
      <c r="J138" s="46"/>
      <c r="K138" s="24"/>
      <c r="L138" s="24"/>
    </row>
    <row r="139" spans="1:12" x14ac:dyDescent="0.4">
      <c r="A139" s="24"/>
      <c r="B139" s="24"/>
      <c r="C139" s="42"/>
      <c r="D139" s="43"/>
      <c r="E139" s="43"/>
      <c r="F139" s="43"/>
      <c r="G139" s="44"/>
      <c r="H139" s="45"/>
      <c r="I139" s="43"/>
      <c r="J139" s="46"/>
      <c r="K139" s="24"/>
      <c r="L139" s="24"/>
    </row>
    <row r="140" spans="1:12" x14ac:dyDescent="0.4">
      <c r="A140" s="24"/>
      <c r="B140" s="24"/>
      <c r="C140" s="42"/>
      <c r="D140" s="43"/>
      <c r="E140" s="43"/>
      <c r="F140" s="43"/>
      <c r="G140" s="44"/>
      <c r="H140" s="45"/>
      <c r="I140" s="43"/>
      <c r="J140" s="46"/>
      <c r="K140" s="24"/>
      <c r="L140" s="24"/>
    </row>
    <row r="141" spans="1:12" x14ac:dyDescent="0.4">
      <c r="A141" s="24"/>
      <c r="B141" s="24"/>
      <c r="C141" s="42"/>
      <c r="D141" s="43"/>
      <c r="E141" s="43"/>
      <c r="F141" s="43"/>
      <c r="G141" s="44"/>
      <c r="H141" s="45"/>
      <c r="I141" s="43"/>
      <c r="J141" s="46"/>
      <c r="K141" s="24"/>
      <c r="L141" s="24"/>
    </row>
    <row r="142" spans="1:12" x14ac:dyDescent="0.4">
      <c r="A142" s="24"/>
      <c r="B142" s="24"/>
      <c r="C142" s="42"/>
      <c r="D142" s="43"/>
      <c r="E142" s="43"/>
      <c r="F142" s="43"/>
      <c r="G142" s="44"/>
      <c r="H142" s="45"/>
      <c r="I142" s="43"/>
      <c r="J142" s="46"/>
      <c r="K142" s="24"/>
      <c r="L142" s="24"/>
    </row>
    <row r="143" spans="1:12" x14ac:dyDescent="0.4">
      <c r="A143" s="24"/>
      <c r="B143" s="24"/>
      <c r="C143" s="42"/>
      <c r="D143" s="43"/>
      <c r="E143" s="43"/>
      <c r="F143" s="43"/>
      <c r="G143" s="44"/>
      <c r="H143" s="45"/>
      <c r="I143" s="43"/>
      <c r="J143" s="46"/>
      <c r="K143" s="24"/>
      <c r="L143" s="24"/>
    </row>
    <row r="144" spans="1:12" x14ac:dyDescent="0.4">
      <c r="A144" s="24"/>
      <c r="B144" s="24"/>
      <c r="C144" s="42"/>
      <c r="D144" s="43"/>
      <c r="E144" s="43"/>
      <c r="F144" s="43"/>
      <c r="G144" s="44"/>
      <c r="H144" s="45"/>
      <c r="I144" s="43"/>
      <c r="J144" s="46"/>
      <c r="K144" s="24"/>
      <c r="L144" s="24"/>
    </row>
    <row r="145" spans="1:12" x14ac:dyDescent="0.4">
      <c r="A145" s="24"/>
      <c r="B145" s="24"/>
      <c r="C145" s="42"/>
      <c r="D145" s="43"/>
      <c r="E145" s="43"/>
      <c r="F145" s="43"/>
      <c r="G145" s="44"/>
      <c r="H145" s="45"/>
      <c r="I145" s="43"/>
      <c r="J145" s="46"/>
      <c r="K145" s="24"/>
      <c r="L145" s="24"/>
    </row>
    <row r="146" spans="1:12" x14ac:dyDescent="0.4">
      <c r="A146" s="24"/>
      <c r="B146" s="24"/>
      <c r="C146" s="42"/>
      <c r="D146" s="43"/>
      <c r="E146" s="43"/>
      <c r="F146" s="43"/>
      <c r="G146" s="44"/>
      <c r="H146" s="45"/>
      <c r="I146" s="43"/>
      <c r="J146" s="46"/>
      <c r="K146" s="24"/>
      <c r="L146" s="24"/>
    </row>
    <row r="147" spans="1:12" x14ac:dyDescent="0.4">
      <c r="A147" s="24"/>
      <c r="B147" s="24"/>
      <c r="C147" s="42"/>
      <c r="D147" s="43"/>
      <c r="E147" s="43"/>
      <c r="F147" s="43"/>
      <c r="G147" s="44"/>
      <c r="H147" s="45"/>
      <c r="I147" s="43"/>
      <c r="J147" s="46"/>
      <c r="K147" s="24"/>
      <c r="L147" s="24"/>
    </row>
    <row r="148" spans="1:12" x14ac:dyDescent="0.4">
      <c r="A148" s="24"/>
      <c r="B148" s="24"/>
      <c r="C148" s="42"/>
      <c r="D148" s="43"/>
      <c r="E148" s="43"/>
      <c r="F148" s="43"/>
      <c r="G148" s="44"/>
      <c r="H148" s="45"/>
      <c r="I148" s="43"/>
      <c r="J148" s="46"/>
      <c r="K148" s="24"/>
      <c r="L148" s="24"/>
    </row>
    <row r="149" spans="1:12" x14ac:dyDescent="0.4">
      <c r="A149" s="24"/>
      <c r="B149" s="24"/>
      <c r="C149" s="42"/>
      <c r="D149" s="43"/>
      <c r="E149" s="43"/>
      <c r="F149" s="43"/>
      <c r="G149" s="44"/>
      <c r="H149" s="45"/>
      <c r="I149" s="43"/>
      <c r="J149" s="46"/>
      <c r="K149" s="24"/>
      <c r="L149" s="24"/>
    </row>
    <row r="150" spans="1:12" x14ac:dyDescent="0.4">
      <c r="A150" s="24"/>
      <c r="B150" s="24"/>
      <c r="C150" s="42"/>
      <c r="D150" s="43"/>
      <c r="E150" s="43"/>
      <c r="F150" s="43"/>
      <c r="G150" s="44"/>
      <c r="H150" s="45"/>
      <c r="I150" s="43"/>
      <c r="J150" s="46"/>
      <c r="K150" s="24"/>
      <c r="L150" s="24"/>
    </row>
    <row r="151" spans="1:12" x14ac:dyDescent="0.4">
      <c r="A151" s="24"/>
      <c r="B151" s="24"/>
      <c r="C151" s="42"/>
      <c r="D151" s="43"/>
      <c r="E151" s="43"/>
      <c r="F151" s="43"/>
      <c r="G151" s="44"/>
      <c r="H151" s="45"/>
      <c r="I151" s="43"/>
      <c r="J151" s="46"/>
      <c r="K151" s="24"/>
      <c r="L151" s="24"/>
    </row>
    <row r="152" spans="1:12" x14ac:dyDescent="0.4">
      <c r="A152" s="24"/>
      <c r="B152" s="24"/>
      <c r="C152" s="42"/>
      <c r="D152" s="43"/>
      <c r="E152" s="43"/>
      <c r="F152" s="43"/>
      <c r="G152" s="44"/>
      <c r="H152" s="45"/>
      <c r="I152" s="43"/>
      <c r="J152" s="46"/>
      <c r="K152" s="24"/>
      <c r="L152" s="24"/>
    </row>
    <row r="153" spans="1:12" x14ac:dyDescent="0.4">
      <c r="A153" s="24"/>
      <c r="B153" s="24"/>
      <c r="C153" s="42"/>
      <c r="D153" s="43"/>
      <c r="E153" s="43"/>
      <c r="F153" s="43"/>
      <c r="G153" s="44"/>
      <c r="H153" s="45"/>
      <c r="I153" s="43"/>
      <c r="J153" s="46"/>
      <c r="K153" s="24"/>
      <c r="L153" s="24"/>
    </row>
    <row r="154" spans="1:12" x14ac:dyDescent="0.4">
      <c r="A154" s="24"/>
      <c r="B154" s="24"/>
      <c r="C154" s="42"/>
      <c r="D154" s="43"/>
      <c r="E154" s="43"/>
      <c r="F154" s="43"/>
      <c r="G154" s="44"/>
      <c r="H154" s="45"/>
      <c r="I154" s="43"/>
      <c r="J154" s="46"/>
      <c r="K154" s="24"/>
      <c r="L154" s="24"/>
    </row>
    <row r="155" spans="1:12" x14ac:dyDescent="0.4">
      <c r="A155" s="24"/>
      <c r="B155" s="24"/>
      <c r="C155" s="42"/>
      <c r="D155" s="43"/>
      <c r="E155" s="43"/>
      <c r="F155" s="43"/>
      <c r="G155" s="44"/>
      <c r="H155" s="45"/>
      <c r="I155" s="43"/>
      <c r="J155" s="46"/>
      <c r="K155" s="24"/>
      <c r="L155" s="24"/>
    </row>
    <row r="156" spans="1:12" x14ac:dyDescent="0.4">
      <c r="A156" s="24"/>
      <c r="B156" s="24"/>
      <c r="C156" s="42"/>
      <c r="D156" s="43"/>
      <c r="E156" s="43"/>
      <c r="F156" s="43"/>
      <c r="G156" s="44"/>
      <c r="H156" s="45"/>
      <c r="I156" s="43"/>
      <c r="J156" s="46"/>
      <c r="K156" s="24"/>
      <c r="L156" s="24"/>
    </row>
    <row r="157" spans="1:12" x14ac:dyDescent="0.4">
      <c r="A157" s="24"/>
      <c r="B157" s="24"/>
      <c r="C157" s="42"/>
      <c r="D157" s="43"/>
      <c r="E157" s="43"/>
      <c r="F157" s="43"/>
      <c r="G157" s="44"/>
      <c r="H157" s="45"/>
      <c r="I157" s="43"/>
      <c r="J157" s="46"/>
      <c r="K157" s="24"/>
      <c r="L157" s="24"/>
    </row>
    <row r="158" spans="1:12" x14ac:dyDescent="0.4">
      <c r="A158" s="24"/>
      <c r="B158" s="24"/>
      <c r="C158" s="42"/>
      <c r="D158" s="43"/>
      <c r="E158" s="43"/>
      <c r="F158" s="43"/>
      <c r="G158" s="44"/>
      <c r="H158" s="45"/>
      <c r="I158" s="43"/>
      <c r="J158" s="46"/>
      <c r="K158" s="24"/>
      <c r="L158" s="24"/>
    </row>
    <row r="159" spans="1:12" x14ac:dyDescent="0.4">
      <c r="A159" s="24"/>
      <c r="B159" s="24"/>
      <c r="C159" s="42"/>
      <c r="D159" s="43"/>
      <c r="E159" s="43"/>
      <c r="F159" s="43"/>
      <c r="G159" s="44"/>
      <c r="H159" s="45"/>
      <c r="I159" s="43"/>
      <c r="J159" s="46"/>
      <c r="K159" s="24"/>
      <c r="L159" s="24"/>
    </row>
    <row r="160" spans="1:12" x14ac:dyDescent="0.4">
      <c r="A160" s="24"/>
      <c r="B160" s="24"/>
      <c r="C160" s="42"/>
      <c r="D160" s="43"/>
      <c r="E160" s="43"/>
      <c r="F160" s="43"/>
      <c r="G160" s="44"/>
      <c r="H160" s="45"/>
      <c r="I160" s="43"/>
      <c r="J160" s="46"/>
      <c r="K160" s="24"/>
      <c r="L160" s="24"/>
    </row>
    <row r="161" spans="1:12" x14ac:dyDescent="0.4">
      <c r="A161" s="24"/>
      <c r="B161" s="24"/>
      <c r="C161" s="42"/>
      <c r="D161" s="43"/>
      <c r="E161" s="43"/>
      <c r="F161" s="43"/>
      <c r="G161" s="44"/>
      <c r="H161" s="45"/>
      <c r="I161" s="43"/>
      <c r="J161" s="46"/>
      <c r="K161" s="24"/>
      <c r="L161" s="24"/>
    </row>
    <row r="162" spans="1:12" x14ac:dyDescent="0.4">
      <c r="A162" s="24"/>
      <c r="B162" s="24"/>
      <c r="C162" s="42"/>
      <c r="D162" s="43"/>
      <c r="E162" s="43"/>
      <c r="F162" s="43"/>
      <c r="G162" s="44"/>
      <c r="H162" s="45"/>
      <c r="I162" s="43"/>
      <c r="J162" s="46"/>
      <c r="K162" s="24"/>
      <c r="L162" s="24"/>
    </row>
    <row r="163" spans="1:12" x14ac:dyDescent="0.4">
      <c r="A163" s="24"/>
      <c r="B163" s="24"/>
      <c r="C163" s="42"/>
      <c r="D163" s="43"/>
      <c r="E163" s="43"/>
      <c r="F163" s="43"/>
      <c r="G163" s="44"/>
      <c r="H163" s="45"/>
      <c r="I163" s="43"/>
      <c r="J163" s="46"/>
      <c r="K163" s="24"/>
      <c r="L163" s="24"/>
    </row>
    <row r="164" spans="1:12" x14ac:dyDescent="0.4">
      <c r="A164" s="24"/>
      <c r="B164" s="24"/>
      <c r="C164" s="42"/>
      <c r="D164" s="43"/>
      <c r="E164" s="43"/>
      <c r="F164" s="43"/>
      <c r="G164" s="44"/>
      <c r="H164" s="45"/>
      <c r="I164" s="43"/>
      <c r="J164" s="46"/>
      <c r="K164" s="24"/>
      <c r="L164" s="24"/>
    </row>
    <row r="165" spans="1:12" x14ac:dyDescent="0.4">
      <c r="A165" s="24"/>
      <c r="B165" s="24"/>
      <c r="C165" s="42"/>
      <c r="D165" s="43"/>
      <c r="E165" s="43"/>
      <c r="F165" s="43"/>
      <c r="G165" s="44"/>
      <c r="H165" s="45"/>
      <c r="I165" s="43"/>
      <c r="J165" s="46"/>
      <c r="K165" s="24"/>
      <c r="L165" s="24"/>
    </row>
    <row r="166" spans="1:12" x14ac:dyDescent="0.4">
      <c r="A166" s="24"/>
      <c r="B166" s="24"/>
      <c r="C166" s="42"/>
      <c r="D166" s="43"/>
      <c r="E166" s="43"/>
      <c r="F166" s="43"/>
      <c r="G166" s="44"/>
      <c r="H166" s="45"/>
      <c r="I166" s="43"/>
      <c r="J166" s="46"/>
      <c r="K166" s="24"/>
      <c r="L166" s="24"/>
    </row>
    <row r="167" spans="1:12" x14ac:dyDescent="0.4">
      <c r="A167" s="24"/>
      <c r="B167" s="24"/>
      <c r="C167" s="42"/>
      <c r="D167" s="43"/>
      <c r="E167" s="43"/>
      <c r="F167" s="43"/>
      <c r="G167" s="44"/>
      <c r="H167" s="45"/>
      <c r="I167" s="43"/>
      <c r="J167" s="46"/>
      <c r="K167" s="24"/>
      <c r="L167" s="24"/>
    </row>
    <row r="168" spans="1:12" x14ac:dyDescent="0.4">
      <c r="A168" s="24"/>
      <c r="B168" s="24"/>
      <c r="C168" s="42"/>
      <c r="D168" s="43"/>
      <c r="E168" s="43"/>
      <c r="F168" s="43"/>
      <c r="G168" s="44"/>
      <c r="H168" s="45"/>
      <c r="I168" s="43"/>
      <c r="J168" s="46"/>
      <c r="K168" s="24"/>
      <c r="L168" s="24"/>
    </row>
    <row r="169" spans="1:12" x14ac:dyDescent="0.4">
      <c r="A169" s="24"/>
      <c r="B169" s="24"/>
      <c r="C169" s="42"/>
      <c r="D169" s="43"/>
      <c r="E169" s="43"/>
      <c r="F169" s="43"/>
      <c r="G169" s="44"/>
      <c r="H169" s="45"/>
      <c r="I169" s="43"/>
      <c r="J169" s="46"/>
      <c r="K169" s="24"/>
      <c r="L169" s="24"/>
    </row>
    <row r="170" spans="1:12" x14ac:dyDescent="0.4">
      <c r="A170" s="24"/>
      <c r="B170" s="24"/>
      <c r="C170" s="42"/>
      <c r="D170" s="43"/>
      <c r="E170" s="43"/>
      <c r="F170" s="43"/>
      <c r="G170" s="44"/>
      <c r="H170" s="45"/>
      <c r="I170" s="43"/>
      <c r="J170" s="46"/>
      <c r="K170" s="24"/>
      <c r="L170" s="24"/>
    </row>
    <row r="171" spans="1:12" x14ac:dyDescent="0.4">
      <c r="A171" s="24"/>
      <c r="B171" s="24"/>
      <c r="C171" s="42"/>
      <c r="D171" s="43"/>
      <c r="E171" s="43"/>
      <c r="F171" s="43"/>
      <c r="G171" s="44"/>
      <c r="H171" s="45"/>
      <c r="I171" s="43"/>
      <c r="J171" s="46"/>
      <c r="K171" s="24"/>
      <c r="L171" s="24"/>
    </row>
    <row r="172" spans="1:12" x14ac:dyDescent="0.4">
      <c r="A172" s="24"/>
      <c r="B172" s="24"/>
      <c r="C172" s="42"/>
      <c r="D172" s="43"/>
      <c r="E172" s="43"/>
      <c r="F172" s="43"/>
      <c r="G172" s="44"/>
      <c r="H172" s="45"/>
      <c r="I172" s="43"/>
      <c r="J172" s="46"/>
      <c r="K172" s="24"/>
      <c r="L172" s="24"/>
    </row>
    <row r="173" spans="1:12" x14ac:dyDescent="0.4">
      <c r="A173" s="24"/>
      <c r="B173" s="24"/>
      <c r="C173" s="42"/>
      <c r="D173" s="43"/>
      <c r="E173" s="43"/>
      <c r="F173" s="43"/>
      <c r="G173" s="44"/>
      <c r="H173" s="45"/>
      <c r="I173" s="43"/>
      <c r="J173" s="46"/>
      <c r="K173" s="24"/>
      <c r="L173" s="24"/>
    </row>
    <row r="174" spans="1:12" x14ac:dyDescent="0.4">
      <c r="A174" s="24"/>
      <c r="B174" s="24"/>
      <c r="C174" s="42"/>
      <c r="D174" s="43"/>
      <c r="E174" s="43"/>
      <c r="F174" s="43"/>
      <c r="G174" s="44"/>
      <c r="H174" s="45"/>
      <c r="I174" s="43"/>
      <c r="J174" s="46"/>
      <c r="K174" s="24"/>
      <c r="L174" s="24"/>
    </row>
    <row r="175" spans="1:12" x14ac:dyDescent="0.4">
      <c r="A175" s="24"/>
      <c r="B175" s="24"/>
      <c r="C175" s="42"/>
      <c r="D175" s="43"/>
      <c r="E175" s="43"/>
      <c r="F175" s="43"/>
      <c r="G175" s="44"/>
      <c r="H175" s="45"/>
      <c r="I175" s="43"/>
      <c r="J175" s="46"/>
      <c r="K175" s="24"/>
      <c r="L175" s="24"/>
    </row>
    <row r="176" spans="1:12" x14ac:dyDescent="0.4">
      <c r="A176" s="24"/>
      <c r="B176" s="24"/>
      <c r="C176" s="42"/>
      <c r="D176" s="43"/>
      <c r="E176" s="43"/>
      <c r="F176" s="43"/>
      <c r="G176" s="44"/>
      <c r="H176" s="45"/>
      <c r="I176" s="43"/>
      <c r="J176" s="46"/>
      <c r="K176" s="24"/>
      <c r="L176" s="24"/>
    </row>
    <row r="177" spans="1:12" x14ac:dyDescent="0.4">
      <c r="A177" s="24"/>
      <c r="B177" s="24"/>
      <c r="C177" s="42"/>
      <c r="D177" s="43"/>
      <c r="E177" s="43"/>
      <c r="F177" s="43"/>
      <c r="G177" s="44"/>
      <c r="H177" s="45"/>
      <c r="I177" s="43"/>
      <c r="J177" s="46"/>
      <c r="K177" s="24"/>
      <c r="L177" s="24"/>
    </row>
    <row r="178" spans="1:12" x14ac:dyDescent="0.4">
      <c r="A178" s="24"/>
      <c r="B178" s="24"/>
      <c r="C178" s="42"/>
      <c r="D178" s="43"/>
      <c r="E178" s="43"/>
      <c r="F178" s="43"/>
      <c r="G178" s="44"/>
      <c r="H178" s="45"/>
      <c r="I178" s="43"/>
      <c r="J178" s="46"/>
      <c r="K178" s="24"/>
      <c r="L178" s="24"/>
    </row>
    <row r="179" spans="1:12" x14ac:dyDescent="0.4">
      <c r="A179" s="24"/>
      <c r="B179" s="24"/>
      <c r="C179" s="42"/>
      <c r="D179" s="43"/>
      <c r="E179" s="43"/>
      <c r="F179" s="43"/>
      <c r="G179" s="44"/>
      <c r="H179" s="45"/>
      <c r="I179" s="43"/>
      <c r="J179" s="46"/>
      <c r="K179" s="24"/>
      <c r="L179" s="24"/>
    </row>
    <row r="180" spans="1:12" x14ac:dyDescent="0.4">
      <c r="A180" s="24"/>
      <c r="B180" s="24"/>
      <c r="C180" s="42"/>
      <c r="D180" s="43"/>
      <c r="E180" s="43"/>
      <c r="F180" s="43"/>
      <c r="G180" s="44"/>
      <c r="H180" s="45"/>
      <c r="I180" s="43"/>
      <c r="J180" s="46"/>
      <c r="K180" s="24"/>
      <c r="L180" s="24"/>
    </row>
    <row r="181" spans="1:12" x14ac:dyDescent="0.4">
      <c r="A181" s="24"/>
      <c r="B181" s="24"/>
      <c r="C181" s="42"/>
      <c r="D181" s="43"/>
      <c r="E181" s="43"/>
      <c r="F181" s="43"/>
      <c r="G181" s="44"/>
      <c r="H181" s="45"/>
      <c r="I181" s="43"/>
      <c r="J181" s="46"/>
      <c r="K181" s="24"/>
      <c r="L181" s="24"/>
    </row>
    <row r="182" spans="1:12" x14ac:dyDescent="0.4">
      <c r="A182" s="24"/>
      <c r="B182" s="24"/>
      <c r="C182" s="42"/>
      <c r="D182" s="43"/>
      <c r="E182" s="43"/>
      <c r="F182" s="43"/>
      <c r="G182" s="44"/>
      <c r="H182" s="45"/>
      <c r="I182" s="43"/>
      <c r="J182" s="46"/>
      <c r="K182" s="24"/>
      <c r="L182" s="24"/>
    </row>
    <row r="183" spans="1:12" x14ac:dyDescent="0.4">
      <c r="A183" s="24"/>
      <c r="B183" s="24"/>
      <c r="C183" s="42"/>
      <c r="D183" s="43"/>
      <c r="E183" s="43"/>
      <c r="F183" s="43"/>
      <c r="G183" s="44"/>
      <c r="H183" s="45"/>
      <c r="I183" s="43"/>
      <c r="J183" s="46"/>
      <c r="K183" s="24"/>
      <c r="L183" s="24"/>
    </row>
    <row r="184" spans="1:12" x14ac:dyDescent="0.4">
      <c r="A184" s="24"/>
      <c r="B184" s="24"/>
      <c r="C184" s="42"/>
      <c r="D184" s="43"/>
      <c r="E184" s="43"/>
      <c r="F184" s="43"/>
      <c r="G184" s="44"/>
      <c r="H184" s="45"/>
      <c r="I184" s="43"/>
      <c r="J184" s="46"/>
      <c r="K184" s="24"/>
      <c r="L184" s="24"/>
    </row>
    <row r="185" spans="1:12" x14ac:dyDescent="0.4">
      <c r="A185" s="24"/>
      <c r="B185" s="24"/>
      <c r="C185" s="42"/>
      <c r="D185" s="43"/>
      <c r="E185" s="43"/>
      <c r="F185" s="43"/>
      <c r="G185" s="44"/>
      <c r="H185" s="45"/>
      <c r="I185" s="43"/>
      <c r="J185" s="46"/>
      <c r="K185" s="24"/>
      <c r="L185" s="24"/>
    </row>
    <row r="186" spans="1:12" x14ac:dyDescent="0.4">
      <c r="A186" s="24"/>
      <c r="B186" s="24"/>
      <c r="C186" s="42"/>
      <c r="D186" s="43"/>
      <c r="E186" s="43"/>
      <c r="F186" s="43"/>
      <c r="G186" s="44"/>
      <c r="H186" s="45"/>
      <c r="I186" s="43"/>
      <c r="J186" s="46"/>
      <c r="K186" s="24"/>
      <c r="L186" s="24"/>
    </row>
    <row r="187" spans="1:12" x14ac:dyDescent="0.4">
      <c r="A187" s="24"/>
      <c r="B187" s="24"/>
      <c r="C187" s="42"/>
      <c r="D187" s="43"/>
      <c r="E187" s="43"/>
      <c r="F187" s="43"/>
      <c r="G187" s="44"/>
      <c r="H187" s="45"/>
      <c r="I187" s="43"/>
      <c r="J187" s="46"/>
      <c r="K187" s="24"/>
      <c r="L187" s="24"/>
    </row>
    <row r="188" spans="1:12" x14ac:dyDescent="0.4">
      <c r="A188" s="24"/>
      <c r="B188" s="24"/>
      <c r="C188" s="42"/>
      <c r="D188" s="43"/>
      <c r="E188" s="43"/>
      <c r="F188" s="43"/>
      <c r="G188" s="44"/>
      <c r="H188" s="45"/>
      <c r="I188" s="43"/>
      <c r="J188" s="46"/>
      <c r="K188" s="24"/>
      <c r="L188" s="24"/>
    </row>
    <row r="189" spans="1:12" x14ac:dyDescent="0.4">
      <c r="A189" s="24"/>
      <c r="B189" s="24"/>
      <c r="C189" s="42"/>
      <c r="D189" s="43"/>
      <c r="E189" s="43"/>
      <c r="F189" s="43"/>
      <c r="G189" s="44"/>
      <c r="H189" s="45"/>
      <c r="I189" s="43"/>
      <c r="J189" s="46"/>
      <c r="K189" s="24"/>
      <c r="L189" s="24"/>
    </row>
    <row r="190" spans="1:12" x14ac:dyDescent="0.4">
      <c r="A190" s="24"/>
      <c r="B190" s="24"/>
      <c r="C190" s="42"/>
      <c r="D190" s="43"/>
      <c r="E190" s="43"/>
      <c r="F190" s="43"/>
      <c r="G190" s="44"/>
      <c r="H190" s="45"/>
      <c r="I190" s="43"/>
      <c r="J190" s="46"/>
      <c r="K190" s="24"/>
      <c r="L190" s="24"/>
    </row>
    <row r="191" spans="1:12" x14ac:dyDescent="0.4">
      <c r="A191" s="24"/>
      <c r="B191" s="24"/>
      <c r="C191" s="42"/>
      <c r="D191" s="43"/>
      <c r="E191" s="43"/>
      <c r="F191" s="43"/>
      <c r="G191" s="44"/>
      <c r="H191" s="45"/>
      <c r="I191" s="43"/>
      <c r="J191" s="46"/>
      <c r="K191" s="24"/>
      <c r="L191" s="24"/>
    </row>
    <row r="192" spans="1:12" x14ac:dyDescent="0.4">
      <c r="A192" s="24"/>
      <c r="B192" s="24"/>
      <c r="C192" s="42"/>
      <c r="D192" s="43"/>
      <c r="E192" s="43"/>
      <c r="F192" s="43"/>
      <c r="G192" s="44"/>
      <c r="H192" s="45"/>
      <c r="I192" s="43"/>
      <c r="J192" s="46"/>
      <c r="K192" s="24"/>
      <c r="L192" s="24"/>
    </row>
    <row r="193" spans="1:12" x14ac:dyDescent="0.4">
      <c r="A193" s="24"/>
      <c r="B193" s="24"/>
      <c r="C193" s="42"/>
      <c r="D193" s="43"/>
      <c r="E193" s="43"/>
      <c r="F193" s="43"/>
      <c r="G193" s="44"/>
      <c r="H193" s="45"/>
      <c r="I193" s="43"/>
      <c r="J193" s="46"/>
      <c r="K193" s="24"/>
      <c r="L193" s="24"/>
    </row>
    <row r="194" spans="1:12" x14ac:dyDescent="0.4">
      <c r="A194" s="24"/>
      <c r="B194" s="24"/>
      <c r="C194" s="42"/>
      <c r="D194" s="43"/>
      <c r="E194" s="43"/>
      <c r="F194" s="43"/>
      <c r="G194" s="44"/>
      <c r="H194" s="45"/>
      <c r="I194" s="43"/>
      <c r="J194" s="46"/>
      <c r="K194" s="24"/>
      <c r="L194" s="24"/>
    </row>
    <row r="195" spans="1:12" x14ac:dyDescent="0.4">
      <c r="A195" s="24"/>
      <c r="B195" s="24"/>
      <c r="C195" s="42"/>
      <c r="D195" s="43"/>
      <c r="E195" s="43"/>
      <c r="F195" s="43"/>
      <c r="G195" s="44"/>
      <c r="H195" s="45"/>
      <c r="I195" s="43"/>
      <c r="J195" s="46"/>
      <c r="K195" s="24"/>
      <c r="L195" s="24"/>
    </row>
    <row r="196" spans="1:12" x14ac:dyDescent="0.4">
      <c r="A196" s="24"/>
      <c r="B196" s="24"/>
      <c r="C196" s="42"/>
      <c r="D196" s="43"/>
      <c r="E196" s="43"/>
      <c r="F196" s="43"/>
      <c r="G196" s="44"/>
      <c r="H196" s="45"/>
      <c r="I196" s="43"/>
      <c r="J196" s="46"/>
      <c r="K196" s="24"/>
      <c r="L196" s="24"/>
    </row>
    <row r="197" spans="1:12" x14ac:dyDescent="0.4">
      <c r="A197" s="24"/>
      <c r="B197" s="24"/>
      <c r="C197" s="42"/>
      <c r="D197" s="43"/>
      <c r="E197" s="43"/>
      <c r="F197" s="43"/>
      <c r="G197" s="44"/>
      <c r="H197" s="45"/>
      <c r="I197" s="43"/>
      <c r="J197" s="46"/>
      <c r="K197" s="24"/>
      <c r="L197" s="24"/>
    </row>
    <row r="198" spans="1:12" x14ac:dyDescent="0.4">
      <c r="A198" s="24"/>
      <c r="B198" s="24"/>
      <c r="C198" s="42"/>
      <c r="D198" s="43"/>
      <c r="E198" s="43"/>
      <c r="F198" s="43"/>
      <c r="G198" s="44"/>
      <c r="H198" s="45"/>
      <c r="I198" s="43"/>
      <c r="J198" s="46"/>
      <c r="K198" s="24"/>
      <c r="L198" s="24"/>
    </row>
    <row r="199" spans="1:12" x14ac:dyDescent="0.4">
      <c r="A199" s="24"/>
      <c r="B199" s="24"/>
      <c r="C199" s="42"/>
      <c r="D199" s="43"/>
      <c r="E199" s="43"/>
      <c r="F199" s="43"/>
      <c r="G199" s="44"/>
      <c r="H199" s="45"/>
      <c r="I199" s="43"/>
      <c r="J199" s="46"/>
      <c r="K199" s="24"/>
      <c r="L199" s="24"/>
    </row>
    <row r="200" spans="1:12" x14ac:dyDescent="0.4">
      <c r="A200" s="24"/>
      <c r="B200" s="24"/>
      <c r="C200" s="42"/>
      <c r="D200" s="43"/>
      <c r="E200" s="43"/>
      <c r="F200" s="43"/>
      <c r="G200" s="44"/>
      <c r="H200" s="45"/>
      <c r="I200" s="43"/>
      <c r="J200" s="46"/>
      <c r="K200" s="24"/>
      <c r="L200" s="24"/>
    </row>
    <row r="201" spans="1:12" x14ac:dyDescent="0.4">
      <c r="A201" s="24"/>
      <c r="B201" s="24"/>
      <c r="C201" s="42"/>
      <c r="D201" s="43"/>
      <c r="E201" s="43"/>
      <c r="F201" s="43"/>
      <c r="G201" s="44"/>
      <c r="H201" s="45"/>
      <c r="I201" s="43"/>
      <c r="J201" s="46"/>
      <c r="K201" s="24"/>
      <c r="L201" s="24"/>
    </row>
    <row r="202" spans="1:12" x14ac:dyDescent="0.4">
      <c r="A202" s="24"/>
      <c r="B202" s="24"/>
      <c r="C202" s="42"/>
      <c r="D202" s="43"/>
      <c r="E202" s="43"/>
      <c r="F202" s="43"/>
      <c r="G202" s="44"/>
      <c r="H202" s="45"/>
      <c r="I202" s="43"/>
      <c r="J202" s="46"/>
      <c r="K202" s="24"/>
      <c r="L202" s="24"/>
    </row>
    <row r="203" spans="1:12" x14ac:dyDescent="0.4">
      <c r="A203" s="24"/>
      <c r="B203" s="24"/>
      <c r="C203" s="42"/>
      <c r="D203" s="43"/>
      <c r="E203" s="43"/>
      <c r="F203" s="43"/>
      <c r="G203" s="44"/>
      <c r="H203" s="45"/>
      <c r="I203" s="43"/>
      <c r="J203" s="46"/>
      <c r="K203" s="24"/>
      <c r="L203" s="24"/>
    </row>
    <row r="204" spans="1:12" x14ac:dyDescent="0.4">
      <c r="A204" s="24"/>
      <c r="B204" s="24"/>
      <c r="C204" s="42"/>
      <c r="D204" s="43"/>
      <c r="E204" s="43"/>
      <c r="F204" s="43"/>
      <c r="G204" s="44"/>
      <c r="H204" s="45"/>
      <c r="I204" s="43"/>
      <c r="J204" s="46"/>
      <c r="K204" s="24"/>
      <c r="L204" s="24"/>
    </row>
    <row r="205" spans="1:12" x14ac:dyDescent="0.4">
      <c r="A205" s="24"/>
      <c r="B205" s="24"/>
      <c r="C205" s="42"/>
      <c r="D205" s="43"/>
      <c r="E205" s="43"/>
      <c r="F205" s="43"/>
      <c r="G205" s="44"/>
      <c r="H205" s="45"/>
      <c r="I205" s="43"/>
      <c r="J205" s="46"/>
      <c r="K205" s="24"/>
      <c r="L205" s="24"/>
    </row>
    <row r="206" spans="1:12" x14ac:dyDescent="0.4">
      <c r="A206" s="24"/>
      <c r="B206" s="24"/>
      <c r="C206" s="42"/>
      <c r="D206" s="43"/>
      <c r="E206" s="43"/>
      <c r="F206" s="43"/>
      <c r="G206" s="44"/>
      <c r="H206" s="45"/>
      <c r="I206" s="43"/>
      <c r="J206" s="46"/>
      <c r="K206" s="24"/>
      <c r="L206" s="24"/>
    </row>
    <row r="207" spans="1:12" x14ac:dyDescent="0.4">
      <c r="A207" s="24"/>
      <c r="B207" s="24"/>
      <c r="C207" s="42"/>
      <c r="D207" s="43"/>
      <c r="E207" s="43"/>
      <c r="F207" s="43"/>
      <c r="G207" s="44"/>
      <c r="H207" s="45"/>
      <c r="I207" s="43"/>
      <c r="J207" s="46"/>
      <c r="K207" s="24"/>
      <c r="L207" s="24"/>
    </row>
    <row r="208" spans="1:12" x14ac:dyDescent="0.4">
      <c r="A208" s="24"/>
      <c r="B208" s="24"/>
      <c r="C208" s="42"/>
      <c r="D208" s="43"/>
      <c r="E208" s="43"/>
      <c r="F208" s="43"/>
      <c r="G208" s="44"/>
      <c r="H208" s="45"/>
      <c r="I208" s="43"/>
      <c r="J208" s="46"/>
      <c r="K208" s="24"/>
      <c r="L208" s="24"/>
    </row>
    <row r="209" spans="1:12" x14ac:dyDescent="0.4">
      <c r="A209" s="24"/>
      <c r="B209" s="24"/>
      <c r="C209" s="42"/>
      <c r="D209" s="43"/>
      <c r="E209" s="43"/>
      <c r="F209" s="43"/>
      <c r="G209" s="44"/>
      <c r="H209" s="45"/>
      <c r="I209" s="43"/>
      <c r="J209" s="46"/>
      <c r="K209" s="24"/>
      <c r="L209" s="24"/>
    </row>
    <row r="210" spans="1:12" x14ac:dyDescent="0.4">
      <c r="A210" s="24"/>
      <c r="B210" s="24"/>
      <c r="C210" s="42"/>
      <c r="D210" s="43"/>
      <c r="E210" s="43"/>
      <c r="F210" s="43"/>
      <c r="G210" s="44"/>
      <c r="H210" s="45"/>
      <c r="I210" s="43"/>
      <c r="J210" s="46"/>
      <c r="K210" s="24"/>
      <c r="L210" s="24"/>
    </row>
    <row r="211" spans="1:12" x14ac:dyDescent="0.4">
      <c r="A211" s="24"/>
      <c r="B211" s="24"/>
      <c r="C211" s="42"/>
      <c r="D211" s="43"/>
      <c r="E211" s="43"/>
      <c r="F211" s="43"/>
      <c r="G211" s="44"/>
      <c r="H211" s="45"/>
      <c r="I211" s="43"/>
      <c r="J211" s="46"/>
      <c r="K211" s="24"/>
      <c r="L211" s="24"/>
    </row>
    <row r="212" spans="1:12" x14ac:dyDescent="0.4">
      <c r="A212" s="24"/>
      <c r="B212" s="24"/>
      <c r="C212" s="42"/>
      <c r="D212" s="43"/>
      <c r="E212" s="43"/>
      <c r="F212" s="43"/>
      <c r="G212" s="44"/>
      <c r="H212" s="45"/>
      <c r="I212" s="43"/>
      <c r="J212" s="46"/>
      <c r="K212" s="24"/>
      <c r="L212" s="24"/>
    </row>
    <row r="213" spans="1:12" x14ac:dyDescent="0.4">
      <c r="A213" s="24"/>
      <c r="B213" s="24"/>
      <c r="C213" s="42"/>
      <c r="D213" s="43"/>
      <c r="E213" s="43"/>
      <c r="F213" s="43"/>
      <c r="G213" s="44"/>
      <c r="H213" s="45"/>
      <c r="I213" s="43"/>
      <c r="J213" s="46"/>
      <c r="K213" s="24"/>
      <c r="L213" s="24"/>
    </row>
    <row r="214" spans="1:12" x14ac:dyDescent="0.4">
      <c r="A214" s="24"/>
      <c r="B214" s="24"/>
      <c r="C214" s="42"/>
      <c r="D214" s="43"/>
      <c r="E214" s="43"/>
      <c r="F214" s="43"/>
      <c r="G214" s="44"/>
      <c r="H214" s="45"/>
      <c r="I214" s="43"/>
      <c r="J214" s="46"/>
      <c r="K214" s="24"/>
      <c r="L214" s="24"/>
    </row>
    <row r="215" spans="1:12" x14ac:dyDescent="0.4">
      <c r="A215" s="24"/>
      <c r="B215" s="24"/>
      <c r="C215" s="42"/>
      <c r="D215" s="43"/>
      <c r="E215" s="43"/>
      <c r="F215" s="43"/>
      <c r="G215" s="44"/>
      <c r="H215" s="45"/>
      <c r="I215" s="43"/>
      <c r="J215" s="46"/>
      <c r="K215" s="24"/>
      <c r="L215" s="24"/>
    </row>
    <row r="216" spans="1:12" x14ac:dyDescent="0.4">
      <c r="A216" s="24"/>
      <c r="B216" s="24"/>
      <c r="C216" s="42"/>
      <c r="D216" s="43"/>
      <c r="E216" s="43"/>
      <c r="F216" s="43"/>
      <c r="G216" s="44"/>
      <c r="H216" s="45"/>
      <c r="I216" s="43"/>
      <c r="J216" s="46"/>
      <c r="K216" s="24"/>
      <c r="L216" s="24"/>
    </row>
    <row r="217" spans="1:12" x14ac:dyDescent="0.4">
      <c r="A217" s="24"/>
      <c r="B217" s="24"/>
      <c r="C217" s="42"/>
      <c r="D217" s="43"/>
      <c r="E217" s="43"/>
      <c r="F217" s="43"/>
      <c r="G217" s="44"/>
      <c r="H217" s="45"/>
      <c r="I217" s="43"/>
      <c r="J217" s="46"/>
      <c r="K217" s="24"/>
      <c r="L217" s="24"/>
    </row>
    <row r="218" spans="1:12" x14ac:dyDescent="0.4">
      <c r="A218" s="24"/>
      <c r="B218" s="24"/>
      <c r="C218" s="42"/>
      <c r="D218" s="43"/>
      <c r="E218" s="43"/>
      <c r="F218" s="43"/>
      <c r="G218" s="44"/>
      <c r="H218" s="45"/>
      <c r="I218" s="43"/>
      <c r="J218" s="46"/>
      <c r="K218" s="24"/>
      <c r="L218" s="24"/>
    </row>
    <row r="219" spans="1:12" x14ac:dyDescent="0.4">
      <c r="A219" s="24"/>
      <c r="B219" s="24"/>
      <c r="C219" s="42"/>
      <c r="D219" s="43"/>
      <c r="E219" s="43"/>
      <c r="F219" s="43"/>
      <c r="G219" s="44"/>
      <c r="H219" s="45"/>
      <c r="I219" s="43"/>
      <c r="J219" s="46"/>
      <c r="K219" s="24"/>
      <c r="L219" s="24"/>
    </row>
    <row r="220" spans="1:12" x14ac:dyDescent="0.4">
      <c r="A220" s="24"/>
      <c r="B220" s="24"/>
      <c r="C220" s="42"/>
      <c r="D220" s="43"/>
      <c r="E220" s="43"/>
      <c r="F220" s="43"/>
      <c r="G220" s="44"/>
      <c r="H220" s="45"/>
      <c r="I220" s="43"/>
      <c r="J220" s="46"/>
      <c r="K220" s="24"/>
      <c r="L220" s="24"/>
    </row>
    <row r="221" spans="1:12" x14ac:dyDescent="0.4">
      <c r="A221" s="24"/>
      <c r="B221" s="24"/>
      <c r="C221" s="42"/>
      <c r="D221" s="43"/>
      <c r="E221" s="43"/>
      <c r="F221" s="43"/>
      <c r="G221" s="44"/>
      <c r="H221" s="45"/>
      <c r="I221" s="43"/>
      <c r="J221" s="46"/>
      <c r="K221" s="24"/>
      <c r="L221" s="24"/>
    </row>
    <row r="222" spans="1:12" x14ac:dyDescent="0.4">
      <c r="A222" s="24"/>
      <c r="B222" s="24"/>
      <c r="C222" s="42"/>
      <c r="D222" s="43"/>
      <c r="E222" s="43"/>
      <c r="F222" s="43"/>
      <c r="G222" s="44"/>
      <c r="H222" s="45"/>
      <c r="I222" s="43"/>
      <c r="J222" s="46"/>
      <c r="K222" s="24"/>
      <c r="L222" s="24"/>
    </row>
    <row r="223" spans="1:12" x14ac:dyDescent="0.4">
      <c r="A223" s="24"/>
      <c r="B223" s="24"/>
      <c r="C223" s="42"/>
      <c r="D223" s="43"/>
      <c r="E223" s="43"/>
      <c r="F223" s="43"/>
      <c r="G223" s="44"/>
      <c r="H223" s="45"/>
      <c r="I223" s="43"/>
      <c r="J223" s="46"/>
      <c r="K223" s="24"/>
      <c r="L223" s="24"/>
    </row>
    <row r="224" spans="1:12" x14ac:dyDescent="0.4">
      <c r="A224" s="24"/>
      <c r="B224" s="24"/>
      <c r="C224" s="42"/>
      <c r="D224" s="43"/>
      <c r="E224" s="43"/>
      <c r="F224" s="43"/>
      <c r="G224" s="44"/>
      <c r="H224" s="45"/>
      <c r="I224" s="43"/>
      <c r="J224" s="46"/>
      <c r="K224" s="24"/>
      <c r="L224" s="24"/>
    </row>
    <row r="225" spans="1:12" x14ac:dyDescent="0.4">
      <c r="A225" s="24"/>
      <c r="B225" s="24"/>
      <c r="C225" s="42"/>
      <c r="D225" s="43"/>
      <c r="E225" s="43"/>
      <c r="F225" s="43"/>
      <c r="G225" s="44"/>
      <c r="H225" s="45"/>
      <c r="I225" s="43"/>
      <c r="J225" s="46"/>
      <c r="K225" s="24"/>
      <c r="L225" s="24"/>
    </row>
    <row r="226" spans="1:12" x14ac:dyDescent="0.4">
      <c r="A226" s="24"/>
      <c r="B226" s="24"/>
      <c r="C226" s="42"/>
      <c r="D226" s="43"/>
      <c r="E226" s="43"/>
      <c r="F226" s="43"/>
      <c r="G226" s="44"/>
      <c r="H226" s="45"/>
      <c r="I226" s="43"/>
      <c r="J226" s="46"/>
      <c r="K226" s="24"/>
      <c r="L226" s="24"/>
    </row>
    <row r="227" spans="1:12" x14ac:dyDescent="0.4">
      <c r="A227" s="24"/>
      <c r="B227" s="24"/>
      <c r="C227" s="42"/>
      <c r="D227" s="43"/>
      <c r="E227" s="43"/>
      <c r="F227" s="43"/>
      <c r="G227" s="44"/>
      <c r="H227" s="45"/>
      <c r="I227" s="43"/>
      <c r="J227" s="46"/>
      <c r="K227" s="24"/>
      <c r="L227" s="24"/>
    </row>
    <row r="228" spans="1:12" x14ac:dyDescent="0.4">
      <c r="A228" s="24"/>
      <c r="B228" s="24"/>
      <c r="C228" s="42"/>
      <c r="D228" s="43"/>
      <c r="E228" s="43"/>
      <c r="F228" s="43"/>
      <c r="G228" s="44"/>
      <c r="H228" s="45"/>
      <c r="I228" s="43"/>
      <c r="J228" s="46"/>
      <c r="K228" s="24"/>
      <c r="L228" s="24"/>
    </row>
    <row r="229" spans="1:12" x14ac:dyDescent="0.4">
      <c r="A229" s="24"/>
      <c r="B229" s="24"/>
      <c r="C229" s="42"/>
      <c r="D229" s="43"/>
      <c r="E229" s="43"/>
      <c r="F229" s="43"/>
      <c r="G229" s="44"/>
      <c r="H229" s="45"/>
      <c r="I229" s="43"/>
      <c r="J229" s="46"/>
      <c r="K229" s="24"/>
      <c r="L229" s="24"/>
    </row>
    <row r="230" spans="1:12" x14ac:dyDescent="0.4">
      <c r="A230" s="24"/>
      <c r="B230" s="24"/>
      <c r="C230" s="42"/>
      <c r="D230" s="43"/>
      <c r="E230" s="43"/>
      <c r="F230" s="43"/>
      <c r="G230" s="44"/>
      <c r="H230" s="45"/>
      <c r="I230" s="43"/>
      <c r="J230" s="46"/>
      <c r="K230" s="24"/>
      <c r="L230" s="24"/>
    </row>
    <row r="231" spans="1:12" x14ac:dyDescent="0.4">
      <c r="A231" s="24"/>
      <c r="B231" s="24"/>
      <c r="C231" s="42"/>
      <c r="D231" s="43"/>
      <c r="E231" s="43"/>
      <c r="F231" s="43"/>
      <c r="G231" s="44"/>
      <c r="H231" s="45"/>
      <c r="I231" s="43"/>
      <c r="J231" s="46"/>
      <c r="K231" s="24"/>
      <c r="L231" s="24"/>
    </row>
    <row r="232" spans="1:12" x14ac:dyDescent="0.4">
      <c r="A232" s="24"/>
      <c r="B232" s="24"/>
      <c r="C232" s="42"/>
      <c r="D232" s="43"/>
      <c r="E232" s="43"/>
      <c r="F232" s="43"/>
      <c r="G232" s="44"/>
      <c r="H232" s="45"/>
      <c r="I232" s="43"/>
      <c r="J232" s="46"/>
      <c r="K232" s="24"/>
      <c r="L232" s="24"/>
    </row>
    <row r="233" spans="1:12" x14ac:dyDescent="0.4">
      <c r="A233" s="24"/>
      <c r="B233" s="24"/>
      <c r="C233" s="42"/>
      <c r="D233" s="43"/>
      <c r="E233" s="43"/>
      <c r="F233" s="43"/>
      <c r="G233" s="44"/>
      <c r="H233" s="45"/>
      <c r="I233" s="43"/>
      <c r="J233" s="46"/>
      <c r="K233" s="24"/>
      <c r="L233" s="24"/>
    </row>
    <row r="234" spans="1:12" x14ac:dyDescent="0.4">
      <c r="A234" s="24"/>
      <c r="B234" s="24"/>
      <c r="C234" s="42"/>
      <c r="D234" s="43"/>
      <c r="E234" s="43"/>
      <c r="F234" s="43"/>
      <c r="G234" s="44"/>
      <c r="H234" s="45"/>
      <c r="I234" s="43"/>
      <c r="J234" s="46"/>
      <c r="K234" s="24"/>
      <c r="L234" s="24"/>
    </row>
    <row r="235" spans="1:12" x14ac:dyDescent="0.4">
      <c r="A235" s="24"/>
      <c r="B235" s="24"/>
      <c r="C235" s="42"/>
      <c r="D235" s="43"/>
      <c r="E235" s="43"/>
      <c r="F235" s="43"/>
      <c r="G235" s="44"/>
      <c r="H235" s="45"/>
      <c r="I235" s="43"/>
      <c r="J235" s="46"/>
      <c r="K235" s="24"/>
      <c r="L235" s="24"/>
    </row>
  </sheetData>
  <mergeCells count="5">
    <mergeCell ref="C3:G3"/>
    <mergeCell ref="G36:K36"/>
    <mergeCell ref="A49:L49"/>
    <mergeCell ref="F99:K99"/>
    <mergeCell ref="G101:J101"/>
  </mergeCells>
  <printOptions horizontalCentered="1" verticalCentered="1"/>
  <pageMargins left="0.25" right="0.25" top="1.25" bottom="1.25" header="0.5" footer="0.5"/>
  <pageSetup scale="87" fitToHeight="3" orientation="portrait" horizontalDpi="300" verticalDpi="300" r:id="rId1"/>
  <headerFooter alignWithMargins="0"/>
  <rowBreaks count="1" manualBreakCount="1">
    <brk id="50"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ltText="Impermeable Liner (Optional)">
                <anchor moveWithCells="1">
                  <from>
                    <xdr:col>3</xdr:col>
                    <xdr:colOff>0</xdr:colOff>
                    <xdr:row>81</xdr:row>
                    <xdr:rowOff>143933</xdr:rowOff>
                  </from>
                  <to>
                    <xdr:col>5</xdr:col>
                    <xdr:colOff>342900</xdr:colOff>
                    <xdr:row>83</xdr:row>
                    <xdr:rowOff>38100</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from>
                    <xdr:col>3</xdr:col>
                    <xdr:colOff>0</xdr:colOff>
                    <xdr:row>73</xdr:row>
                    <xdr:rowOff>21167</xdr:rowOff>
                  </from>
                  <to>
                    <xdr:col>6</xdr:col>
                    <xdr:colOff>97367</xdr:colOff>
                    <xdr:row>75</xdr:row>
                    <xdr:rowOff>29633</xdr:rowOff>
                  </to>
                </anchor>
              </controlPr>
            </control>
          </mc:Choice>
        </mc:AlternateContent>
        <mc:AlternateContent xmlns:mc="http://schemas.openxmlformats.org/markup-compatibility/2006">
          <mc:Choice Requires="x14">
            <control shapeId="87043" r:id="rId6" name="Check Box 3">
              <controlPr defaultSize="0" autoFill="0" autoLine="0" autoPict="0">
                <anchor moveWithCells="1">
                  <from>
                    <xdr:col>3</xdr:col>
                    <xdr:colOff>0</xdr:colOff>
                    <xdr:row>75</xdr:row>
                    <xdr:rowOff>135467</xdr:rowOff>
                  </from>
                  <to>
                    <xdr:col>6</xdr:col>
                    <xdr:colOff>182033</xdr:colOff>
                    <xdr:row>77</xdr:row>
                    <xdr:rowOff>29633</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sheetPr>
  <dimension ref="A1:P235"/>
  <sheetViews>
    <sheetView topLeftCell="A66" zoomScale="120" zoomScaleNormal="120" workbookViewId="0">
      <selection activeCell="J97" sqref="J97"/>
    </sheetView>
  </sheetViews>
  <sheetFormatPr defaultColWidth="9.1171875" defaultRowHeight="12.7" x14ac:dyDescent="0.4"/>
  <cols>
    <col min="1" max="1" width="2.29296875" style="3" customWidth="1"/>
    <col min="2" max="2" width="10.41015625" style="3" hidden="1" customWidth="1"/>
    <col min="3" max="3" width="4.87890625" style="4" customWidth="1"/>
    <col min="4" max="5" width="9.1171875" style="5"/>
    <col min="6" max="6" width="10" style="5" bestFit="1" customWidth="1"/>
    <col min="7" max="7" width="10.1171875" style="2" bestFit="1" customWidth="1"/>
    <col min="8" max="8" width="9.29296875" style="1" bestFit="1" customWidth="1"/>
    <col min="9" max="9" width="12.41015625" style="5" customWidth="1"/>
    <col min="10" max="10" width="9" style="6" customWidth="1"/>
    <col min="11" max="11" width="9.1171875" style="3"/>
    <col min="12" max="12" width="2.29296875" style="3" customWidth="1"/>
    <col min="13" max="16384" width="9.1171875" style="24"/>
  </cols>
  <sheetData>
    <row r="1" spans="1:16" ht="48" customHeight="1" x14ac:dyDescent="0.55000000000000004">
      <c r="A1" s="47"/>
      <c r="B1" s="47"/>
      <c r="C1" s="48"/>
      <c r="D1" s="49"/>
      <c r="E1" s="49"/>
      <c r="F1" s="49"/>
      <c r="G1" s="50"/>
      <c r="H1" s="51"/>
      <c r="I1" s="49"/>
      <c r="J1" s="52"/>
      <c r="K1" s="53"/>
      <c r="L1" s="283" t="s">
        <v>174</v>
      </c>
      <c r="M1" s="22"/>
      <c r="N1" s="23"/>
      <c r="O1" s="23"/>
      <c r="P1" s="23"/>
    </row>
    <row r="2" spans="1:16" ht="17.25" customHeight="1" x14ac:dyDescent="0.5">
      <c r="A2" s="184"/>
      <c r="B2" s="184"/>
      <c r="C2" s="185" t="s">
        <v>74</v>
      </c>
      <c r="D2" s="183"/>
      <c r="E2" s="183"/>
      <c r="F2" s="183"/>
      <c r="G2" s="186"/>
      <c r="H2" s="187"/>
      <c r="I2" s="183"/>
      <c r="J2" s="188"/>
      <c r="K2" s="189"/>
      <c r="L2" s="190"/>
      <c r="M2" s="23"/>
      <c r="N2" s="23"/>
      <c r="O2" s="23"/>
      <c r="P2" s="23"/>
    </row>
    <row r="3" spans="1:16" ht="12" customHeight="1" x14ac:dyDescent="0.4">
      <c r="A3" s="184"/>
      <c r="B3" s="184"/>
      <c r="C3" s="372" t="s">
        <v>123</v>
      </c>
      <c r="D3" s="373"/>
      <c r="E3" s="373"/>
      <c r="F3" s="373"/>
      <c r="G3" s="374"/>
      <c r="H3" s="187"/>
      <c r="I3" s="183"/>
      <c r="J3" s="188"/>
      <c r="K3" s="189"/>
      <c r="L3" s="190"/>
      <c r="M3" s="23"/>
      <c r="N3" s="23"/>
      <c r="O3" s="23"/>
      <c r="P3" s="23"/>
    </row>
    <row r="4" spans="1:16" ht="12" customHeight="1" x14ac:dyDescent="0.4">
      <c r="A4" s="184"/>
      <c r="B4" s="184"/>
      <c r="C4" s="183" t="s">
        <v>27</v>
      </c>
      <c r="D4" s="183"/>
      <c r="E4" s="183"/>
      <c r="F4" s="183"/>
      <c r="G4" s="186"/>
      <c r="H4" s="187"/>
      <c r="I4" s="183"/>
      <c r="J4" s="188"/>
      <c r="K4" s="189"/>
      <c r="L4" s="190"/>
      <c r="M4" s="23"/>
      <c r="N4" s="23"/>
      <c r="O4" s="23"/>
      <c r="P4" s="23"/>
    </row>
    <row r="5" spans="1:16" ht="12" customHeight="1" x14ac:dyDescent="0.4">
      <c r="A5" s="184"/>
      <c r="B5" s="184"/>
      <c r="C5" s="191" t="s">
        <v>28</v>
      </c>
      <c r="D5" s="183"/>
      <c r="E5" s="183"/>
      <c r="F5" s="183"/>
      <c r="G5" s="293">
        <f>SUM('Project Startup Sheet'!K16:L16)</f>
        <v>0</v>
      </c>
      <c r="H5" s="187"/>
      <c r="I5" s="183"/>
      <c r="J5" s="188"/>
      <c r="K5" s="189"/>
      <c r="L5" s="190"/>
      <c r="M5" s="23"/>
      <c r="N5" s="23"/>
      <c r="O5" s="23"/>
      <c r="P5" s="23"/>
    </row>
    <row r="6" spans="1:16" ht="12" customHeight="1" x14ac:dyDescent="0.4">
      <c r="A6" s="184"/>
      <c r="B6" s="184"/>
      <c r="C6" s="191" t="s">
        <v>29</v>
      </c>
      <c r="D6" s="183"/>
      <c r="E6" s="183"/>
      <c r="F6" s="183"/>
      <c r="G6" s="293">
        <f>SUM('Project Startup Sheet'!K17:L17)</f>
        <v>0</v>
      </c>
      <c r="H6" s="187"/>
      <c r="I6" s="183"/>
      <c r="J6" s="188"/>
      <c r="K6" s="189"/>
      <c r="L6" s="190"/>
      <c r="M6" s="23"/>
      <c r="N6" s="23"/>
      <c r="O6" s="23"/>
      <c r="P6" s="23"/>
    </row>
    <row r="7" spans="1:16" ht="12" customHeight="1" x14ac:dyDescent="0.4">
      <c r="A7" s="184"/>
      <c r="B7" s="184"/>
      <c r="C7" s="191" t="s">
        <v>24</v>
      </c>
      <c r="D7" s="189"/>
      <c r="E7" s="183"/>
      <c r="F7" s="183"/>
      <c r="G7" s="293">
        <f>SUM('Project Startup Sheet'!K18:L18)</f>
        <v>0</v>
      </c>
      <c r="H7" s="193" t="s">
        <v>26</v>
      </c>
      <c r="I7" s="183"/>
      <c r="J7" s="188"/>
      <c r="K7" s="189"/>
      <c r="L7" s="190"/>
      <c r="M7" s="23"/>
      <c r="N7" s="23"/>
      <c r="O7" s="23"/>
      <c r="P7" s="23"/>
    </row>
    <row r="8" spans="1:16" ht="12" customHeight="1" x14ac:dyDescent="0.4">
      <c r="A8" s="184"/>
      <c r="B8" s="184"/>
      <c r="C8" s="191" t="s">
        <v>25</v>
      </c>
      <c r="D8" s="183"/>
      <c r="E8" s="183"/>
      <c r="F8" s="183"/>
      <c r="G8" s="293">
        <f>SUM('Project Startup Sheet'!K19:L19)</f>
        <v>0</v>
      </c>
      <c r="H8" s="193" t="s">
        <v>26</v>
      </c>
      <c r="I8" s="183"/>
      <c r="J8" s="188"/>
      <c r="K8" s="189"/>
      <c r="L8" s="190"/>
      <c r="M8" s="23"/>
      <c r="N8" s="23"/>
      <c r="O8" s="23"/>
      <c r="P8" s="23"/>
    </row>
    <row r="9" spans="1:16" ht="12" customHeight="1" x14ac:dyDescent="0.4">
      <c r="A9" s="184"/>
      <c r="B9" s="184"/>
      <c r="C9" s="191" t="s">
        <v>31</v>
      </c>
      <c r="D9" s="183"/>
      <c r="E9" s="183"/>
      <c r="F9" s="183"/>
      <c r="G9" s="192">
        <f>SUM('Project Startup Sheet'!K20:L20)</f>
        <v>0</v>
      </c>
      <c r="H9" s="193" t="s">
        <v>32</v>
      </c>
      <c r="I9" s="183"/>
      <c r="J9" s="188"/>
      <c r="K9" s="189"/>
      <c r="L9" s="190"/>
      <c r="M9" s="23"/>
      <c r="N9" s="23"/>
      <c r="O9" s="23"/>
      <c r="P9" s="23"/>
    </row>
    <row r="10" spans="1:16" ht="12" customHeight="1" x14ac:dyDescent="0.4">
      <c r="A10" s="184"/>
      <c r="B10" s="184"/>
      <c r="C10" s="191" t="s">
        <v>139</v>
      </c>
      <c r="D10" s="183"/>
      <c r="E10" s="183"/>
      <c r="F10" s="183"/>
      <c r="G10" s="192">
        <f>SUM('Project Startup Sheet'!K25:L25)</f>
        <v>0</v>
      </c>
      <c r="H10" s="193" t="s">
        <v>33</v>
      </c>
      <c r="I10" s="183"/>
      <c r="J10" s="188"/>
      <c r="K10" s="189"/>
      <c r="L10" s="190"/>
      <c r="M10" s="23"/>
      <c r="N10" s="23"/>
      <c r="O10" s="23"/>
      <c r="P10" s="23"/>
    </row>
    <row r="11" spans="1:16" ht="12" customHeight="1" x14ac:dyDescent="0.4">
      <c r="A11" s="184"/>
      <c r="B11" s="184"/>
      <c r="C11" s="191" t="s">
        <v>138</v>
      </c>
      <c r="D11" s="183"/>
      <c r="E11" s="183"/>
      <c r="F11" s="183"/>
      <c r="G11" s="192">
        <f>SUM('Project Startup Sheet'!K23:L23)</f>
        <v>0</v>
      </c>
      <c r="H11" s="191" t="s">
        <v>40</v>
      </c>
      <c r="I11" s="183"/>
      <c r="J11" s="188"/>
      <c r="K11" s="189"/>
      <c r="L11" s="190"/>
      <c r="M11" s="23"/>
      <c r="N11" s="23"/>
      <c r="O11" s="23"/>
      <c r="P11" s="23"/>
    </row>
    <row r="12" spans="1:16" ht="12" customHeight="1" x14ac:dyDescent="0.4">
      <c r="A12" s="184"/>
      <c r="B12" s="184"/>
      <c r="C12" s="191" t="s">
        <v>9</v>
      </c>
      <c r="D12" s="183"/>
      <c r="E12" s="183"/>
      <c r="F12" s="183"/>
      <c r="G12" s="192">
        <f>SUM('Project Startup Sheet'!K26:L26)</f>
        <v>0</v>
      </c>
      <c r="H12" s="191" t="s">
        <v>41</v>
      </c>
      <c r="I12" s="183"/>
      <c r="J12" s="188"/>
      <c r="K12" s="189"/>
      <c r="L12" s="190"/>
      <c r="M12" s="23"/>
      <c r="N12" s="23"/>
      <c r="O12" s="23"/>
      <c r="P12" s="23"/>
    </row>
    <row r="13" spans="1:16" ht="12" customHeight="1" x14ac:dyDescent="0.4">
      <c r="A13" s="184"/>
      <c r="B13" s="184"/>
      <c r="C13" s="191" t="s">
        <v>50</v>
      </c>
      <c r="D13" s="183"/>
      <c r="E13" s="183"/>
      <c r="F13" s="183"/>
      <c r="G13" s="192">
        <f>SUM('Project Startup Sheet'!K15:L15)</f>
        <v>0</v>
      </c>
      <c r="H13" s="191" t="s">
        <v>51</v>
      </c>
      <c r="I13" s="183"/>
      <c r="J13" s="188"/>
      <c r="K13" s="189"/>
      <c r="L13" s="190"/>
      <c r="M13" s="23"/>
      <c r="N13" s="23"/>
      <c r="O13" s="23"/>
      <c r="P13" s="23"/>
    </row>
    <row r="14" spans="1:16" ht="12" customHeight="1" x14ac:dyDescent="0.4">
      <c r="A14" s="184"/>
      <c r="B14" s="184"/>
      <c r="C14" s="191" t="s">
        <v>71</v>
      </c>
      <c r="D14" s="183"/>
      <c r="E14" s="183"/>
      <c r="F14" s="183"/>
      <c r="G14" s="192">
        <f>SUM('Project Startup Sheet'!K25:L25)</f>
        <v>0</v>
      </c>
      <c r="H14" s="191" t="s">
        <v>51</v>
      </c>
      <c r="I14" s="183"/>
      <c r="J14" s="188"/>
      <c r="K14" s="189"/>
      <c r="L14" s="190"/>
      <c r="M14" s="23"/>
      <c r="N14" s="23"/>
      <c r="O14" s="23"/>
      <c r="P14" s="23"/>
    </row>
    <row r="15" spans="1:16" ht="12" customHeight="1" x14ac:dyDescent="0.4">
      <c r="A15" s="184"/>
      <c r="B15" s="184"/>
      <c r="C15" s="191" t="s">
        <v>53</v>
      </c>
      <c r="D15" s="183"/>
      <c r="E15" s="183"/>
      <c r="F15" s="183"/>
      <c r="G15" s="186">
        <f>SUM((G5*G7)+(G6*G8))</f>
        <v>0</v>
      </c>
      <c r="H15" s="193" t="s">
        <v>26</v>
      </c>
      <c r="I15" s="183"/>
      <c r="J15" s="188"/>
      <c r="K15" s="189"/>
      <c r="L15" s="190"/>
      <c r="M15" s="23"/>
      <c r="N15" s="23"/>
      <c r="O15" s="23"/>
      <c r="P15" s="23"/>
    </row>
    <row r="16" spans="1:16" ht="12" customHeight="1" x14ac:dyDescent="0.4">
      <c r="A16" s="184"/>
      <c r="B16" s="184"/>
      <c r="C16" s="191" t="s">
        <v>140</v>
      </c>
      <c r="D16" s="183"/>
      <c r="E16" s="183"/>
      <c r="F16" s="183"/>
      <c r="G16" s="194" t="e">
        <f>F37</f>
        <v>#DIV/0!</v>
      </c>
      <c r="H16" s="193" t="s">
        <v>23</v>
      </c>
      <c r="I16" s="183"/>
      <c r="J16" s="188"/>
      <c r="K16" s="189"/>
      <c r="L16" s="190"/>
      <c r="M16" s="23"/>
      <c r="N16" s="23"/>
      <c r="O16" s="23"/>
      <c r="P16" s="23"/>
    </row>
    <row r="17" spans="1:16" ht="6.75" customHeight="1" thickBot="1" x14ac:dyDescent="0.45">
      <c r="A17" s="184"/>
      <c r="B17" s="184"/>
      <c r="C17" s="191"/>
      <c r="D17" s="183"/>
      <c r="E17" s="183"/>
      <c r="F17" s="183"/>
      <c r="G17" s="195"/>
      <c r="H17" s="187"/>
      <c r="I17" s="183"/>
      <c r="J17" s="188"/>
      <c r="K17" s="189"/>
      <c r="L17" s="190"/>
      <c r="M17" s="23"/>
      <c r="N17" s="23"/>
      <c r="O17" s="23"/>
      <c r="P17" s="23"/>
    </row>
    <row r="18" spans="1:16" ht="12" customHeight="1" thickBot="1" x14ac:dyDescent="0.45">
      <c r="A18" s="184"/>
      <c r="B18" s="184"/>
      <c r="C18" s="196" t="s">
        <v>76</v>
      </c>
      <c r="D18" s="197"/>
      <c r="E18" s="198"/>
      <c r="F18" s="197"/>
      <c r="G18" s="197"/>
      <c r="H18" s="198"/>
      <c r="I18" s="199"/>
      <c r="J18" s="200"/>
      <c r="K18" s="201"/>
      <c r="L18" s="190"/>
      <c r="M18" s="23"/>
      <c r="N18" s="23"/>
      <c r="O18" s="23"/>
      <c r="P18" s="23"/>
    </row>
    <row r="19" spans="1:16" ht="12" customHeight="1" x14ac:dyDescent="0.4">
      <c r="A19" s="184"/>
      <c r="B19" s="184"/>
      <c r="C19" s="202" t="s">
        <v>54</v>
      </c>
      <c r="D19" s="189"/>
      <c r="E19" s="191"/>
      <c r="F19" s="189"/>
      <c r="G19" s="189"/>
      <c r="H19" s="191"/>
      <c r="I19" s="183"/>
      <c r="J19" s="188"/>
      <c r="K19" s="190"/>
      <c r="L19" s="190"/>
      <c r="M19" s="23"/>
      <c r="N19" s="23"/>
      <c r="O19" s="23"/>
      <c r="P19" s="23"/>
    </row>
    <row r="20" spans="1:16" ht="12" customHeight="1" x14ac:dyDescent="0.4">
      <c r="A20" s="184"/>
      <c r="B20" s="184"/>
      <c r="C20" s="203" t="s">
        <v>50</v>
      </c>
      <c r="D20" s="183"/>
      <c r="E20" s="183"/>
      <c r="F20" s="204">
        <f>G13</f>
        <v>0</v>
      </c>
      <c r="G20" s="191" t="s">
        <v>66</v>
      </c>
      <c r="H20" s="191"/>
      <c r="I20" s="189"/>
      <c r="J20" s="189"/>
      <c r="K20" s="190"/>
      <c r="L20" s="190"/>
      <c r="M20" s="23"/>
      <c r="N20" s="23"/>
      <c r="O20" s="23"/>
      <c r="P20" s="23"/>
    </row>
    <row r="21" spans="1:16" ht="12" customHeight="1" x14ac:dyDescent="0.4">
      <c r="A21" s="184"/>
      <c r="B21" s="184"/>
      <c r="C21" s="202" t="s">
        <v>5</v>
      </c>
      <c r="D21" s="183"/>
      <c r="E21" s="183"/>
      <c r="F21" s="205">
        <v>1</v>
      </c>
      <c r="G21" s="191" t="s">
        <v>42</v>
      </c>
      <c r="H21" s="191"/>
      <c r="I21" s="189"/>
      <c r="J21" s="189"/>
      <c r="K21" s="190"/>
      <c r="L21" s="190"/>
      <c r="M21" s="23"/>
      <c r="N21" s="23"/>
      <c r="O21" s="23"/>
      <c r="P21" s="23"/>
    </row>
    <row r="22" spans="1:16" ht="12" customHeight="1" x14ac:dyDescent="0.4">
      <c r="A22" s="184"/>
      <c r="B22" s="184"/>
      <c r="C22" s="203" t="s">
        <v>6</v>
      </c>
      <c r="D22" s="183"/>
      <c r="E22" s="183"/>
      <c r="F22" s="205">
        <f>G15*43560</f>
        <v>0</v>
      </c>
      <c r="G22" s="191" t="s">
        <v>52</v>
      </c>
      <c r="H22" s="191"/>
      <c r="I22" s="189"/>
      <c r="J22" s="189"/>
      <c r="K22" s="190"/>
      <c r="L22" s="190"/>
      <c r="M22" s="23"/>
      <c r="N22" s="23"/>
      <c r="O22" s="23"/>
      <c r="P22" s="23"/>
    </row>
    <row r="23" spans="1:16" ht="12" customHeight="1" x14ac:dyDescent="0.4">
      <c r="A23" s="184"/>
      <c r="B23" s="184"/>
      <c r="C23" s="203" t="s">
        <v>7</v>
      </c>
      <c r="D23" s="183"/>
      <c r="E23" s="183"/>
      <c r="F23" s="293">
        <f>SUM('Project Startup Sheet'!K24:L24)</f>
        <v>0</v>
      </c>
      <c r="G23" s="191" t="s">
        <v>85</v>
      </c>
      <c r="H23" s="191"/>
      <c r="I23" s="189"/>
      <c r="J23" s="189"/>
      <c r="K23" s="190"/>
      <c r="L23" s="190"/>
      <c r="M23" s="23"/>
      <c r="N23" s="23"/>
      <c r="O23" s="23"/>
      <c r="P23" s="23"/>
    </row>
    <row r="24" spans="1:16" ht="12" customHeight="1" x14ac:dyDescent="0.4">
      <c r="A24" s="184"/>
      <c r="B24" s="184"/>
      <c r="C24" s="203" t="s">
        <v>8</v>
      </c>
      <c r="D24" s="183"/>
      <c r="E24" s="183"/>
      <c r="F24" s="205">
        <f>G11</f>
        <v>0</v>
      </c>
      <c r="G24" s="191" t="s">
        <v>43</v>
      </c>
      <c r="H24" s="191"/>
      <c r="I24" s="189"/>
      <c r="J24" s="189"/>
      <c r="K24" s="190"/>
      <c r="L24" s="190"/>
      <c r="M24" s="23"/>
      <c r="N24" s="23"/>
      <c r="O24" s="23"/>
      <c r="P24" s="23"/>
    </row>
    <row r="25" spans="1:16" ht="12" customHeight="1" x14ac:dyDescent="0.4">
      <c r="A25" s="184"/>
      <c r="B25" s="184"/>
      <c r="C25" s="203" t="s">
        <v>9</v>
      </c>
      <c r="D25" s="183"/>
      <c r="E25" s="183"/>
      <c r="F25" s="205">
        <f>G12/12</f>
        <v>0</v>
      </c>
      <c r="G25" s="191" t="s">
        <v>44</v>
      </c>
      <c r="H25" s="191"/>
      <c r="I25" s="189"/>
      <c r="J25" s="189"/>
      <c r="K25" s="190"/>
      <c r="L25" s="190"/>
      <c r="M25" s="23"/>
      <c r="N25" s="23"/>
      <c r="O25" s="23"/>
      <c r="P25" s="23"/>
    </row>
    <row r="26" spans="1:16" ht="12" customHeight="1" x14ac:dyDescent="0.4">
      <c r="A26" s="184"/>
      <c r="B26" s="184"/>
      <c r="C26" s="203" t="s">
        <v>10</v>
      </c>
      <c r="D26" s="183"/>
      <c r="E26" s="183"/>
      <c r="F26" s="207">
        <f>SUM(G9/24)</f>
        <v>0</v>
      </c>
      <c r="G26" s="191" t="s">
        <v>45</v>
      </c>
      <c r="H26" s="191"/>
      <c r="I26" s="189"/>
      <c r="J26" s="189"/>
      <c r="K26" s="190"/>
      <c r="L26" s="190"/>
      <c r="M26" s="23"/>
      <c r="N26" s="23"/>
      <c r="O26" s="23"/>
      <c r="P26" s="23"/>
    </row>
    <row r="27" spans="1:16" ht="12" customHeight="1" x14ac:dyDescent="0.4">
      <c r="A27" s="184"/>
      <c r="B27" s="184"/>
      <c r="C27" s="203" t="s">
        <v>70</v>
      </c>
      <c r="D27" s="183"/>
      <c r="E27" s="183"/>
      <c r="F27" s="207">
        <f>SUM('Project Startup Sheet'!K32:L32)</f>
        <v>0</v>
      </c>
      <c r="G27" s="191" t="s">
        <v>44</v>
      </c>
      <c r="H27" s="191"/>
      <c r="I27" s="189"/>
      <c r="J27" s="189"/>
      <c r="K27" s="190"/>
      <c r="L27" s="190"/>
      <c r="M27" s="23"/>
      <c r="N27" s="23"/>
      <c r="O27" s="23"/>
      <c r="P27" s="23"/>
    </row>
    <row r="28" spans="1:16" ht="12" customHeight="1" x14ac:dyDescent="0.4">
      <c r="A28" s="184"/>
      <c r="B28" s="184"/>
      <c r="C28" s="203" t="s">
        <v>75</v>
      </c>
      <c r="D28" s="183"/>
      <c r="E28" s="183"/>
      <c r="F28" s="207" t="e">
        <f>SUM('Project Startup Sheet'!K31:L31)</f>
        <v>#DIV/0!</v>
      </c>
      <c r="G28" s="191" t="s">
        <v>33</v>
      </c>
      <c r="H28" s="191"/>
      <c r="I28" s="189"/>
      <c r="J28" s="189"/>
      <c r="K28" s="190"/>
      <c r="L28" s="190"/>
      <c r="M28" s="23"/>
      <c r="N28" s="23"/>
      <c r="O28" s="23"/>
      <c r="P28" s="23"/>
    </row>
    <row r="29" spans="1:16" ht="12" customHeight="1" thickBot="1" x14ac:dyDescent="0.45">
      <c r="A29" s="184"/>
      <c r="B29" s="184"/>
      <c r="C29" s="208"/>
      <c r="D29" s="209"/>
      <c r="E29" s="209"/>
      <c r="F29" s="64" t="s">
        <v>163</v>
      </c>
      <c r="G29" s="211"/>
      <c r="H29" s="211"/>
      <c r="I29" s="210"/>
      <c r="J29" s="210"/>
      <c r="K29" s="212"/>
      <c r="L29" s="190"/>
      <c r="M29" s="23"/>
      <c r="N29" s="23"/>
      <c r="O29" s="23"/>
      <c r="P29" s="23"/>
    </row>
    <row r="30" spans="1:16" ht="12" hidden="1" customHeight="1" x14ac:dyDescent="0.4">
      <c r="A30" s="184"/>
      <c r="B30" s="184"/>
      <c r="C30" s="183" t="s">
        <v>11</v>
      </c>
      <c r="D30" s="183"/>
      <c r="E30" s="183"/>
      <c r="F30" s="189"/>
      <c r="G30" s="191"/>
      <c r="H30" s="191"/>
      <c r="I30" s="189"/>
      <c r="J30" s="189"/>
      <c r="K30" s="189"/>
      <c r="L30" s="190"/>
      <c r="M30" s="23"/>
      <c r="N30" s="23"/>
      <c r="O30" s="23"/>
      <c r="P30" s="23"/>
    </row>
    <row r="31" spans="1:16" ht="12" customHeight="1" thickBot="1" x14ac:dyDescent="0.45">
      <c r="A31" s="184"/>
      <c r="B31" s="184"/>
      <c r="C31" s="191"/>
      <c r="D31" s="183"/>
      <c r="E31" s="183"/>
      <c r="F31" s="189"/>
      <c r="G31" s="191"/>
      <c r="H31" s="191"/>
      <c r="I31" s="189"/>
      <c r="J31" s="189"/>
      <c r="K31" s="189"/>
      <c r="L31" s="190"/>
      <c r="M31" s="23"/>
      <c r="N31" s="23"/>
      <c r="O31" s="23"/>
      <c r="P31" s="23"/>
    </row>
    <row r="32" spans="1:16" ht="12" customHeight="1" thickBot="1" x14ac:dyDescent="0.45">
      <c r="A32" s="184"/>
      <c r="B32" s="184"/>
      <c r="C32" s="213" t="s">
        <v>12</v>
      </c>
      <c r="D32" s="214"/>
      <c r="E32" s="214"/>
      <c r="F32" s="215">
        <f>SUM(F20*F21/12)*F22</f>
        <v>0</v>
      </c>
      <c r="G32" s="216" t="s">
        <v>78</v>
      </c>
      <c r="H32" s="216"/>
      <c r="I32" s="217"/>
      <c r="J32" s="217"/>
      <c r="K32" s="218"/>
      <c r="L32" s="190"/>
      <c r="M32" s="23"/>
      <c r="N32" s="23"/>
      <c r="O32" s="23"/>
      <c r="P32" s="23"/>
    </row>
    <row r="33" spans="1:16" ht="12" customHeight="1" x14ac:dyDescent="0.4">
      <c r="A33" s="184"/>
      <c r="B33" s="184"/>
      <c r="C33" s="202" t="s">
        <v>13</v>
      </c>
      <c r="D33" s="183"/>
      <c r="E33" s="183"/>
      <c r="F33" s="189">
        <f>F24</f>
        <v>0</v>
      </c>
      <c r="G33" s="191" t="s">
        <v>79</v>
      </c>
      <c r="H33" s="191"/>
      <c r="I33" s="189"/>
      <c r="J33" s="189"/>
      <c r="K33" s="190"/>
      <c r="L33" s="190"/>
      <c r="M33" s="23"/>
      <c r="N33" s="23"/>
      <c r="O33" s="23"/>
      <c r="P33" s="23"/>
    </row>
    <row r="34" spans="1:16" ht="12" customHeight="1" x14ac:dyDescent="0.4">
      <c r="A34" s="184"/>
      <c r="B34" s="184"/>
      <c r="C34" s="202" t="s">
        <v>14</v>
      </c>
      <c r="D34" s="183"/>
      <c r="E34" s="183"/>
      <c r="F34" s="219">
        <f>SUM(F23*24)/12</f>
        <v>0</v>
      </c>
      <c r="G34" s="191" t="s">
        <v>77</v>
      </c>
      <c r="H34" s="191"/>
      <c r="I34" s="189"/>
      <c r="J34" s="189"/>
      <c r="K34" s="190"/>
      <c r="L34" s="190"/>
      <c r="M34" s="23"/>
      <c r="N34" s="23"/>
      <c r="O34" s="23"/>
      <c r="P34" s="23"/>
    </row>
    <row r="35" spans="1:16" ht="12" customHeight="1" thickBot="1" x14ac:dyDescent="0.45">
      <c r="A35" s="184"/>
      <c r="B35" s="184"/>
      <c r="C35" s="202" t="s">
        <v>15</v>
      </c>
      <c r="D35" s="183"/>
      <c r="E35" s="183"/>
      <c r="F35" s="189">
        <f>F25</f>
        <v>0</v>
      </c>
      <c r="G35" s="220" t="s">
        <v>67</v>
      </c>
      <c r="H35" s="221"/>
      <c r="I35" s="221"/>
      <c r="J35" s="221"/>
      <c r="K35" s="190"/>
      <c r="L35" s="190"/>
    </row>
    <row r="36" spans="1:16" ht="12" customHeight="1" thickBot="1" x14ac:dyDescent="0.45">
      <c r="A36" s="184"/>
      <c r="B36" s="184"/>
      <c r="C36" s="222" t="s">
        <v>16</v>
      </c>
      <c r="D36" s="223"/>
      <c r="E36" s="223"/>
      <c r="F36" s="224">
        <f>F26</f>
        <v>0</v>
      </c>
      <c r="G36" s="375" t="s">
        <v>83</v>
      </c>
      <c r="H36" s="376"/>
      <c r="I36" s="376"/>
      <c r="J36" s="376"/>
      <c r="K36" s="377"/>
      <c r="L36" s="190"/>
    </row>
    <row r="37" spans="1:16" ht="12" customHeight="1" thickBot="1" x14ac:dyDescent="0.45">
      <c r="A37" s="184"/>
      <c r="B37" s="184"/>
      <c r="C37" s="213" t="s">
        <v>17</v>
      </c>
      <c r="D37" s="214"/>
      <c r="E37" s="214"/>
      <c r="F37" s="253" t="e">
        <f>IF(F38&lt;14,14,F38)</f>
        <v>#DIV/0!</v>
      </c>
      <c r="G37" s="225" t="s">
        <v>68</v>
      </c>
      <c r="H37" s="214"/>
      <c r="I37" s="226"/>
      <c r="J37" s="226"/>
      <c r="K37" s="218"/>
      <c r="L37" s="190"/>
    </row>
    <row r="38" spans="1:16" ht="7.5" customHeight="1" thickBot="1" x14ac:dyDescent="0.45">
      <c r="A38" s="184"/>
      <c r="B38" s="184"/>
      <c r="C38" s="183"/>
      <c r="D38" s="183"/>
      <c r="E38" s="183"/>
      <c r="F38" s="65" t="e">
        <f>SUM(F32/(0.4*F33+F25+F34*F26))</f>
        <v>#DIV/0!</v>
      </c>
      <c r="G38" s="227"/>
      <c r="H38" s="183"/>
      <c r="I38" s="188"/>
      <c r="J38" s="188"/>
      <c r="K38" s="189"/>
      <c r="L38" s="190"/>
    </row>
    <row r="39" spans="1:16" ht="12" customHeight="1" thickBot="1" x14ac:dyDescent="0.45">
      <c r="A39" s="184"/>
      <c r="B39" s="184"/>
      <c r="C39" s="213" t="s">
        <v>141</v>
      </c>
      <c r="D39" s="214"/>
      <c r="E39" s="214"/>
      <c r="F39" s="215"/>
      <c r="G39" s="216"/>
      <c r="H39" s="216"/>
      <c r="I39" s="217"/>
      <c r="J39" s="217"/>
      <c r="K39" s="218"/>
      <c r="L39" s="190"/>
    </row>
    <row r="40" spans="1:16" ht="12" customHeight="1" x14ac:dyDescent="0.4">
      <c r="A40" s="184"/>
      <c r="B40" s="184"/>
      <c r="C40" s="228" t="s">
        <v>142</v>
      </c>
      <c r="D40" s="165"/>
      <c r="E40" s="165"/>
      <c r="F40" s="229">
        <f>F27</f>
        <v>0</v>
      </c>
      <c r="G40" s="230" t="s">
        <v>18</v>
      </c>
      <c r="H40" s="230" t="e">
        <f>+TRUNC(F38/F27)</f>
        <v>#DIV/0!</v>
      </c>
      <c r="I40" s="231"/>
      <c r="J40" s="231"/>
      <c r="K40" s="232"/>
      <c r="L40" s="190"/>
    </row>
    <row r="41" spans="1:16" ht="12" customHeight="1" x14ac:dyDescent="0.4">
      <c r="A41" s="184"/>
      <c r="B41" s="184"/>
      <c r="C41" s="233" t="s">
        <v>143</v>
      </c>
      <c r="D41" s="234"/>
      <c r="E41" s="234"/>
      <c r="F41" s="235" t="e">
        <f>F28</f>
        <v>#DIV/0!</v>
      </c>
      <c r="G41" s="236" t="s">
        <v>18</v>
      </c>
      <c r="H41" s="236"/>
      <c r="I41" s="237"/>
      <c r="J41" s="237"/>
      <c r="K41" s="238"/>
      <c r="L41" s="190"/>
    </row>
    <row r="42" spans="1:16" ht="12" customHeight="1" x14ac:dyDescent="0.4">
      <c r="A42" s="184"/>
      <c r="B42" s="184"/>
      <c r="C42" s="233" t="s">
        <v>144</v>
      </c>
      <c r="D42" s="234"/>
      <c r="E42" s="234"/>
      <c r="F42" s="251" t="e">
        <f>SUM(F40*F41)</f>
        <v>#DIV/0!</v>
      </c>
      <c r="G42" s="236" t="s">
        <v>145</v>
      </c>
      <c r="H42" s="236"/>
      <c r="I42" s="237"/>
      <c r="J42" s="237"/>
      <c r="K42" s="238"/>
      <c r="L42" s="190"/>
      <c r="N42" s="23"/>
    </row>
    <row r="43" spans="1:16" ht="12" customHeight="1" thickBot="1" x14ac:dyDescent="0.45">
      <c r="A43" s="184"/>
      <c r="B43" s="184"/>
      <c r="C43" s="239" t="s">
        <v>72</v>
      </c>
      <c r="D43" s="240"/>
      <c r="E43" s="240"/>
      <c r="F43" s="252" t="e">
        <f>ROUNDUP(H45/H46,0)</f>
        <v>#DIV/0!</v>
      </c>
      <c r="G43" s="241"/>
      <c r="H43" s="241"/>
      <c r="I43" s="242"/>
      <c r="J43" s="242"/>
      <c r="K43" s="212"/>
      <c r="L43" s="190"/>
    </row>
    <row r="44" spans="1:16" ht="12" customHeight="1" x14ac:dyDescent="0.4">
      <c r="A44" s="184"/>
      <c r="B44" s="184"/>
      <c r="C44" s="183" t="s">
        <v>19</v>
      </c>
      <c r="D44" s="183"/>
      <c r="E44" s="183"/>
      <c r="F44" s="243" t="e">
        <f>SUM(F42/F22)</f>
        <v>#DIV/0!</v>
      </c>
      <c r="G44" s="191"/>
      <c r="H44" s="191"/>
      <c r="I44" s="189"/>
      <c r="J44" s="189"/>
      <c r="K44" s="189"/>
      <c r="L44" s="190"/>
    </row>
    <row r="45" spans="1:16" ht="12" customHeight="1" x14ac:dyDescent="0.4">
      <c r="A45" s="184"/>
      <c r="B45" s="184"/>
      <c r="C45" s="183" t="s">
        <v>20</v>
      </c>
      <c r="D45" s="183"/>
      <c r="E45" s="183"/>
      <c r="F45" s="244" t="e">
        <f>SUM(H45*60)*7.48</f>
        <v>#DIV/0!</v>
      </c>
      <c r="G45" s="191" t="s">
        <v>21</v>
      </c>
      <c r="H45" s="245" t="e">
        <f>SUM((F23/12)*F42/3600)</f>
        <v>#DIV/0!</v>
      </c>
      <c r="I45" s="191" t="s">
        <v>22</v>
      </c>
      <c r="J45" s="189"/>
      <c r="K45" s="189"/>
      <c r="L45" s="190"/>
    </row>
    <row r="46" spans="1:16" ht="12" customHeight="1" x14ac:dyDescent="0.4">
      <c r="A46" s="184"/>
      <c r="B46" s="184"/>
      <c r="C46" s="183" t="s">
        <v>73</v>
      </c>
      <c r="D46" s="183"/>
      <c r="E46" s="183"/>
      <c r="F46" s="244">
        <f>SUM(H46*60)*7.48</f>
        <v>0</v>
      </c>
      <c r="G46" s="191" t="s">
        <v>21</v>
      </c>
      <c r="H46" s="246">
        <f>(0.6)*(0.25*3.14*(G14/12)^2)*(2*32.2*((((G14/12)*12)-(G14/2))/12))^0.5</f>
        <v>0</v>
      </c>
      <c r="I46" s="191" t="s">
        <v>22</v>
      </c>
      <c r="J46" s="189"/>
      <c r="K46" s="189"/>
      <c r="L46" s="190"/>
    </row>
    <row r="47" spans="1:16" ht="12" customHeight="1" x14ac:dyDescent="0.4">
      <c r="A47" s="184"/>
      <c r="B47" s="184"/>
      <c r="C47" s="189"/>
      <c r="D47" s="189"/>
      <c r="E47" s="189"/>
      <c r="F47" s="189"/>
      <c r="G47" s="189"/>
      <c r="H47" s="191"/>
      <c r="I47" s="189"/>
      <c r="J47" s="189"/>
      <c r="K47" s="189"/>
      <c r="L47" s="190"/>
    </row>
    <row r="48" spans="1:16" ht="27" customHeight="1" x14ac:dyDescent="0.4">
      <c r="A48" s="184"/>
      <c r="B48" s="184"/>
      <c r="C48" s="188"/>
      <c r="D48" s="183"/>
      <c r="E48" s="183"/>
      <c r="F48" s="183"/>
      <c r="G48" s="183"/>
      <c r="H48" s="183"/>
      <c r="I48" s="186"/>
      <c r="J48" s="187"/>
      <c r="K48" s="189"/>
      <c r="L48" s="190"/>
    </row>
    <row r="49" spans="1:15" x14ac:dyDescent="0.4">
      <c r="A49" s="378" t="s">
        <v>134</v>
      </c>
      <c r="B49" s="379"/>
      <c r="C49" s="379"/>
      <c r="D49" s="379"/>
      <c r="E49" s="379"/>
      <c r="F49" s="379"/>
      <c r="G49" s="379"/>
      <c r="H49" s="379"/>
      <c r="I49" s="379"/>
      <c r="J49" s="379"/>
      <c r="K49" s="379"/>
      <c r="L49" s="380"/>
      <c r="O49" s="23"/>
    </row>
    <row r="50" spans="1:15" ht="13" thickBot="1" x14ac:dyDescent="0.45">
      <c r="A50" s="247"/>
      <c r="B50" s="210"/>
      <c r="C50" s="210"/>
      <c r="D50" s="209"/>
      <c r="E50" s="209"/>
      <c r="F50" s="209"/>
      <c r="G50" s="248"/>
      <c r="H50" s="249"/>
      <c r="I50" s="209"/>
      <c r="J50" s="250"/>
      <c r="K50" s="210"/>
      <c r="L50" s="212"/>
      <c r="M50" s="23"/>
      <c r="N50" s="23"/>
      <c r="O50" s="23"/>
    </row>
    <row r="51" spans="1:15" ht="15.35" x14ac:dyDescent="0.5">
      <c r="A51" s="20"/>
      <c r="B51" s="21"/>
      <c r="C51" s="10" t="s">
        <v>173</v>
      </c>
      <c r="D51" s="11"/>
      <c r="E51" s="11"/>
      <c r="F51" s="11"/>
      <c r="G51" s="11"/>
      <c r="H51" s="11"/>
      <c r="I51" s="11"/>
      <c r="J51" s="11"/>
      <c r="K51" s="11"/>
      <c r="L51" s="12"/>
      <c r="M51" s="9"/>
      <c r="N51" s="9"/>
      <c r="O51" s="9"/>
    </row>
    <row r="52" spans="1:15" x14ac:dyDescent="0.4">
      <c r="A52" s="54"/>
      <c r="B52" s="55"/>
      <c r="C52" s="7" t="s">
        <v>59</v>
      </c>
      <c r="D52" s="8"/>
      <c r="E52" s="8"/>
      <c r="F52" s="8"/>
      <c r="G52" s="8"/>
      <c r="H52" s="8"/>
      <c r="I52" s="8"/>
      <c r="J52" s="8"/>
      <c r="K52" s="8"/>
      <c r="L52" s="284" t="s">
        <v>175</v>
      </c>
      <c r="M52" s="27"/>
      <c r="N52" s="27"/>
      <c r="O52" s="27"/>
    </row>
    <row r="53" spans="1:15" x14ac:dyDescent="0.4">
      <c r="A53" s="66"/>
      <c r="B53" s="67"/>
      <c r="C53" s="102"/>
      <c r="D53" s="103" t="s">
        <v>0</v>
      </c>
      <c r="E53" s="103"/>
      <c r="F53" s="103"/>
      <c r="G53" s="104"/>
      <c r="H53" s="103" t="s">
        <v>36</v>
      </c>
      <c r="I53" s="103" t="s">
        <v>1</v>
      </c>
      <c r="J53" s="105" t="s">
        <v>38</v>
      </c>
      <c r="K53" s="106" t="s">
        <v>39</v>
      </c>
      <c r="L53" s="73"/>
      <c r="M53" s="9"/>
      <c r="N53" s="9"/>
      <c r="O53" s="9"/>
    </row>
    <row r="54" spans="1:15" hidden="1" x14ac:dyDescent="0.4">
      <c r="A54" s="66"/>
      <c r="B54" s="67"/>
      <c r="C54" s="74">
        <v>1</v>
      </c>
      <c r="D54" s="70" t="s">
        <v>81</v>
      </c>
      <c r="E54" s="68"/>
      <c r="F54" s="68"/>
      <c r="G54" s="68"/>
      <c r="H54" s="75" t="e">
        <f>#REF!</f>
        <v>#REF!</v>
      </c>
      <c r="I54" s="76" t="s">
        <v>4</v>
      </c>
      <c r="J54" s="77"/>
      <c r="K54" s="78"/>
      <c r="L54" s="79"/>
      <c r="M54" s="28"/>
      <c r="N54" s="9"/>
      <c r="O54" s="9"/>
    </row>
    <row r="55" spans="1:15" hidden="1" x14ac:dyDescent="0.4">
      <c r="A55" s="66"/>
      <c r="B55" s="67"/>
      <c r="C55" s="74">
        <v>2</v>
      </c>
      <c r="D55" s="70" t="s">
        <v>82</v>
      </c>
      <c r="E55" s="68"/>
      <c r="F55" s="68"/>
      <c r="G55" s="68"/>
      <c r="H55" s="75" t="e">
        <f>(H54/0.95)</f>
        <v>#REF!</v>
      </c>
      <c r="I55" s="76" t="s">
        <v>4</v>
      </c>
      <c r="J55" s="77"/>
      <c r="K55" s="78"/>
      <c r="L55" s="79"/>
      <c r="M55" s="28"/>
      <c r="N55" s="9"/>
      <c r="O55" s="9"/>
    </row>
    <row r="56" spans="1:15" hidden="1" x14ac:dyDescent="0.4">
      <c r="A56" s="66"/>
      <c r="B56" s="67"/>
      <c r="C56" s="74"/>
      <c r="D56" s="70"/>
      <c r="E56" s="68"/>
      <c r="F56" s="68"/>
      <c r="G56" s="68"/>
      <c r="H56" s="75" t="e">
        <f>+TRUNC((#REF!*((26.97*16.06)/144)*#REF!)+0.99)</f>
        <v>#REF!</v>
      </c>
      <c r="I56" s="76"/>
      <c r="J56" s="77"/>
      <c r="K56" s="78"/>
      <c r="L56" s="79"/>
      <c r="M56" s="28"/>
      <c r="N56" s="9"/>
      <c r="O56" s="9"/>
    </row>
    <row r="57" spans="1:15" x14ac:dyDescent="0.4">
      <c r="A57" s="66"/>
      <c r="B57" s="67"/>
      <c r="C57" s="107"/>
      <c r="D57" s="108"/>
      <c r="E57" s="109"/>
      <c r="F57" s="109"/>
      <c r="G57" s="109"/>
      <c r="H57" s="110"/>
      <c r="I57" s="111"/>
      <c r="J57" s="112"/>
      <c r="K57" s="113"/>
      <c r="L57" s="80"/>
      <c r="M57" s="39"/>
      <c r="N57" s="39"/>
      <c r="O57" s="39"/>
    </row>
    <row r="58" spans="1:15" x14ac:dyDescent="0.4">
      <c r="A58" s="66"/>
      <c r="B58" s="67"/>
      <c r="C58" s="107">
        <v>1</v>
      </c>
      <c r="D58" s="108" t="s">
        <v>60</v>
      </c>
      <c r="E58" s="109"/>
      <c r="F58" s="109"/>
      <c r="G58" s="109"/>
      <c r="H58" s="110" t="e">
        <f>F41</f>
        <v>#DIV/0!</v>
      </c>
      <c r="I58" s="111" t="s">
        <v>18</v>
      </c>
      <c r="J58" s="281">
        <v>4</v>
      </c>
      <c r="K58" s="119" t="e">
        <f>H58*J58</f>
        <v>#DIV/0!</v>
      </c>
      <c r="L58" s="81"/>
      <c r="M58" s="39"/>
      <c r="N58" s="39"/>
      <c r="O58" s="39"/>
    </row>
    <row r="59" spans="1:15" x14ac:dyDescent="0.4">
      <c r="A59" s="66"/>
      <c r="B59" s="67"/>
      <c r="C59" s="107"/>
      <c r="D59" s="278" t="s">
        <v>146</v>
      </c>
      <c r="E59" s="109"/>
      <c r="F59" s="109"/>
      <c r="G59" s="109"/>
      <c r="H59" s="117"/>
      <c r="I59" s="111"/>
      <c r="J59" s="118"/>
      <c r="K59" s="115"/>
      <c r="L59" s="81"/>
      <c r="M59" s="39"/>
      <c r="N59" s="39"/>
      <c r="O59" s="39"/>
    </row>
    <row r="60" spans="1:15" x14ac:dyDescent="0.4">
      <c r="A60" s="66"/>
      <c r="B60" s="67"/>
      <c r="C60" s="107">
        <v>2</v>
      </c>
      <c r="D60" s="108" t="s">
        <v>147</v>
      </c>
      <c r="E60" s="109"/>
      <c r="F60" s="109"/>
      <c r="G60" s="109"/>
      <c r="H60" s="110" t="e">
        <f>F42</f>
        <v>#DIV/0!</v>
      </c>
      <c r="I60" s="111" t="s">
        <v>23</v>
      </c>
      <c r="J60" s="138"/>
      <c r="K60" s="119"/>
      <c r="L60" s="81"/>
      <c r="M60" s="39"/>
      <c r="N60" s="39"/>
      <c r="O60" s="39"/>
    </row>
    <row r="61" spans="1:15" x14ac:dyDescent="0.4">
      <c r="A61" s="66"/>
      <c r="B61" s="67"/>
      <c r="C61" s="107"/>
      <c r="D61" s="278" t="s">
        <v>56</v>
      </c>
      <c r="E61" s="109"/>
      <c r="F61" s="109"/>
      <c r="G61" s="109"/>
      <c r="H61" s="117"/>
      <c r="I61" s="111"/>
      <c r="J61" s="114"/>
      <c r="K61" s="115"/>
      <c r="L61" s="81"/>
      <c r="M61" s="39"/>
      <c r="N61" s="39"/>
      <c r="O61" s="39"/>
    </row>
    <row r="62" spans="1:15" x14ac:dyDescent="0.4">
      <c r="A62" s="66"/>
      <c r="B62" s="67"/>
      <c r="C62" s="107">
        <v>3</v>
      </c>
      <c r="D62" s="108" t="s">
        <v>148</v>
      </c>
      <c r="E62" s="109"/>
      <c r="F62" s="109"/>
      <c r="G62" s="109"/>
      <c r="H62" s="117">
        <f>'DA 5'!F24-0.5</f>
        <v>-0.5</v>
      </c>
      <c r="I62" s="111" t="s">
        <v>33</v>
      </c>
      <c r="J62" s="138"/>
      <c r="K62" s="119"/>
      <c r="L62" s="81"/>
      <c r="M62" s="39"/>
      <c r="N62" s="39"/>
      <c r="O62" s="39"/>
    </row>
    <row r="63" spans="1:15" x14ac:dyDescent="0.4">
      <c r="A63" s="66"/>
      <c r="B63" s="67"/>
      <c r="C63" s="107"/>
      <c r="D63" s="278" t="s">
        <v>57</v>
      </c>
      <c r="E63" s="109"/>
      <c r="F63" s="109"/>
      <c r="G63" s="109"/>
      <c r="H63" s="117"/>
      <c r="I63" s="111"/>
      <c r="J63" s="114"/>
      <c r="K63" s="115"/>
      <c r="L63" s="81"/>
      <c r="M63" s="39"/>
      <c r="N63" s="39"/>
      <c r="O63" s="39"/>
    </row>
    <row r="64" spans="1:15" x14ac:dyDescent="0.4">
      <c r="A64" s="66"/>
      <c r="B64" s="67"/>
      <c r="C64" s="107">
        <v>4</v>
      </c>
      <c r="D64" s="108" t="s">
        <v>149</v>
      </c>
      <c r="E64" s="109"/>
      <c r="F64" s="109"/>
      <c r="G64" s="109"/>
      <c r="H64" s="338" t="e">
        <f>(((H60*H62)/27)*1.35)</f>
        <v>#DIV/0!</v>
      </c>
      <c r="I64" s="111" t="s">
        <v>35</v>
      </c>
      <c r="J64" s="339">
        <v>30</v>
      </c>
      <c r="K64" s="119" t="e">
        <f>H64*J64</f>
        <v>#DIV/0!</v>
      </c>
      <c r="L64" s="82"/>
      <c r="M64" s="39"/>
      <c r="N64" s="39"/>
      <c r="O64" s="39"/>
    </row>
    <row r="65" spans="1:15" x14ac:dyDescent="0.4">
      <c r="A65" s="66"/>
      <c r="B65" s="67"/>
      <c r="C65" s="107"/>
      <c r="D65" s="278" t="s">
        <v>150</v>
      </c>
      <c r="E65" s="109"/>
      <c r="F65" s="109"/>
      <c r="G65" s="109"/>
      <c r="H65" s="117"/>
      <c r="I65" s="111"/>
      <c r="J65" s="120"/>
      <c r="K65" s="113"/>
      <c r="L65" s="80"/>
      <c r="M65" s="39"/>
      <c r="N65" s="39"/>
      <c r="O65" s="39"/>
    </row>
    <row r="66" spans="1:15" x14ac:dyDescent="0.4">
      <c r="A66" s="83"/>
      <c r="B66" s="84"/>
      <c r="C66" s="107">
        <v>5</v>
      </c>
      <c r="D66" s="108" t="s">
        <v>62</v>
      </c>
      <c r="E66" s="108"/>
      <c r="F66" s="108"/>
      <c r="G66" s="108"/>
      <c r="H66" s="121" t="e">
        <f>(H60*0.25)/27</f>
        <v>#DIV/0!</v>
      </c>
      <c r="I66" s="122" t="s">
        <v>35</v>
      </c>
      <c r="J66" s="281">
        <v>25</v>
      </c>
      <c r="K66" s="113" t="e">
        <f>H66*J66</f>
        <v>#DIV/0!</v>
      </c>
      <c r="L66" s="80"/>
      <c r="M66" s="29"/>
      <c r="N66" s="29"/>
      <c r="O66" s="29"/>
    </row>
    <row r="67" spans="1:15" x14ac:dyDescent="0.4">
      <c r="A67" s="85"/>
      <c r="B67" s="86"/>
      <c r="C67" s="123"/>
      <c r="D67" s="278" t="s">
        <v>86</v>
      </c>
      <c r="E67" s="124"/>
      <c r="F67" s="124"/>
      <c r="G67" s="124"/>
      <c r="H67" s="125"/>
      <c r="I67" s="126"/>
      <c r="J67" s="127"/>
      <c r="K67" s="128"/>
      <c r="L67" s="87"/>
      <c r="M67" s="30"/>
      <c r="N67" s="30"/>
      <c r="O67" s="30"/>
    </row>
    <row r="68" spans="1:15" x14ac:dyDescent="0.4">
      <c r="A68" s="66"/>
      <c r="B68" s="67"/>
      <c r="C68" s="107">
        <v>6</v>
      </c>
      <c r="D68" s="108" t="s">
        <v>46</v>
      </c>
      <c r="E68" s="109"/>
      <c r="F68" s="109"/>
      <c r="G68" s="109"/>
      <c r="H68" s="117" t="e">
        <f>+TRUNC(SUM(2+(G14/12))*F41*1.1)/9</f>
        <v>#DIV/0!</v>
      </c>
      <c r="I68" s="111" t="s">
        <v>34</v>
      </c>
      <c r="J68" s="282">
        <v>0.85</v>
      </c>
      <c r="K68" s="113" t="e">
        <f>J68*H68</f>
        <v>#DIV/0!</v>
      </c>
      <c r="L68" s="80"/>
      <c r="M68" s="39"/>
      <c r="N68" s="39"/>
      <c r="O68" s="39"/>
    </row>
    <row r="69" spans="1:15" x14ac:dyDescent="0.4">
      <c r="A69" s="66"/>
      <c r="B69" s="67"/>
      <c r="C69" s="107"/>
      <c r="D69" s="278" t="s">
        <v>87</v>
      </c>
      <c r="E69" s="109"/>
      <c r="F69" s="109"/>
      <c r="G69" s="109"/>
      <c r="H69" s="110"/>
      <c r="I69" s="111"/>
      <c r="J69" s="129"/>
      <c r="K69" s="113"/>
      <c r="L69" s="80"/>
      <c r="M69" s="39"/>
      <c r="N69" s="39"/>
      <c r="O69" s="39"/>
    </row>
    <row r="70" spans="1:15" x14ac:dyDescent="0.4">
      <c r="A70" s="66"/>
      <c r="B70" s="67"/>
      <c r="C70" s="107">
        <v>7</v>
      </c>
      <c r="D70" s="108" t="s">
        <v>30</v>
      </c>
      <c r="E70" s="109"/>
      <c r="F70" s="109"/>
      <c r="G70" s="109"/>
      <c r="H70" s="110" t="e">
        <f>((((2+(G14/12))*(2+(G14/12))-(3.14*((G14/12)^2)))*F28)/27)</f>
        <v>#DIV/0!</v>
      </c>
      <c r="I70" s="111" t="s">
        <v>35</v>
      </c>
      <c r="J70" s="282">
        <v>40</v>
      </c>
      <c r="K70" s="113" t="e">
        <f>H70*J70</f>
        <v>#DIV/0!</v>
      </c>
      <c r="L70" s="80"/>
      <c r="M70" s="39"/>
      <c r="N70" s="39"/>
      <c r="O70" s="39"/>
    </row>
    <row r="71" spans="1:15" x14ac:dyDescent="0.4">
      <c r="A71" s="66"/>
      <c r="B71" s="67"/>
      <c r="C71" s="107"/>
      <c r="D71" s="278" t="s">
        <v>151</v>
      </c>
      <c r="E71" s="109"/>
      <c r="F71" s="109"/>
      <c r="G71" s="109"/>
      <c r="H71" s="117"/>
      <c r="I71" s="111"/>
      <c r="J71" s="336"/>
      <c r="K71" s="113"/>
      <c r="L71" s="80"/>
      <c r="M71" s="39"/>
      <c r="N71" s="39"/>
      <c r="O71" s="39"/>
    </row>
    <row r="72" spans="1:15" x14ac:dyDescent="0.4">
      <c r="A72" s="71"/>
      <c r="B72" s="72"/>
      <c r="C72" s="131"/>
      <c r="D72" s="132" t="s">
        <v>47</v>
      </c>
      <c r="E72" s="133"/>
      <c r="F72" s="133"/>
      <c r="G72" s="133"/>
      <c r="H72" s="134"/>
      <c r="I72" s="135"/>
      <c r="J72" s="136"/>
      <c r="K72" s="137" t="e">
        <f>SUM(K57:K71)</f>
        <v>#DIV/0!</v>
      </c>
      <c r="L72" s="88"/>
      <c r="M72" s="31"/>
      <c r="N72" s="31"/>
      <c r="O72" s="31"/>
    </row>
    <row r="73" spans="1:15" x14ac:dyDescent="0.4">
      <c r="A73" s="66"/>
      <c r="B73" s="67"/>
      <c r="C73" s="107">
        <v>8</v>
      </c>
      <c r="D73" s="108" t="s">
        <v>48</v>
      </c>
      <c r="E73" s="109"/>
      <c r="F73" s="109"/>
      <c r="G73" s="109"/>
      <c r="H73" s="337">
        <f>SUM(H75:H79)</f>
        <v>0</v>
      </c>
      <c r="I73" s="111"/>
      <c r="J73" s="130"/>
      <c r="K73" s="113"/>
      <c r="L73" s="80"/>
      <c r="M73" s="39"/>
      <c r="N73" s="39"/>
      <c r="O73" s="39"/>
    </row>
    <row r="74" spans="1:15" ht="3.75" customHeight="1" x14ac:dyDescent="0.4">
      <c r="A74" s="66"/>
      <c r="B74" s="67"/>
      <c r="C74" s="107"/>
      <c r="D74" s="116"/>
      <c r="E74" s="109"/>
      <c r="F74" s="109"/>
      <c r="G74" s="109"/>
      <c r="H74" s="117"/>
      <c r="I74" s="111"/>
      <c r="J74" s="130"/>
      <c r="K74" s="113"/>
      <c r="L74" s="80"/>
      <c r="M74" s="39"/>
      <c r="N74" s="39"/>
      <c r="O74" s="39"/>
    </row>
    <row r="75" spans="1:15" x14ac:dyDescent="0.4">
      <c r="A75" s="89"/>
      <c r="B75" s="69" t="b">
        <v>0</v>
      </c>
      <c r="C75" s="107"/>
      <c r="D75" s="176"/>
      <c r="E75" s="177"/>
      <c r="F75" s="177"/>
      <c r="G75" s="177"/>
      <c r="H75" s="178">
        <f>IF(B75=TRUE,((#REF!*2)+((#REF!-2)*2)),0)</f>
        <v>0</v>
      </c>
      <c r="I75" s="179" t="s">
        <v>18</v>
      </c>
      <c r="J75" s="180">
        <v>5</v>
      </c>
      <c r="K75" s="181">
        <f>(J75*H75)</f>
        <v>0</v>
      </c>
      <c r="L75" s="80"/>
      <c r="M75" s="39"/>
      <c r="N75" s="39"/>
      <c r="O75" s="39"/>
    </row>
    <row r="76" spans="1:15" x14ac:dyDescent="0.4">
      <c r="A76" s="89"/>
      <c r="B76" s="69"/>
      <c r="C76" s="107"/>
      <c r="D76" s="116"/>
      <c r="E76" s="109"/>
      <c r="F76" s="109"/>
      <c r="G76" s="109"/>
      <c r="H76" s="117"/>
      <c r="I76" s="111"/>
      <c r="J76" s="138"/>
      <c r="K76" s="113"/>
      <c r="L76" s="80"/>
      <c r="M76" s="39"/>
      <c r="N76" s="39"/>
      <c r="O76" s="39"/>
    </row>
    <row r="77" spans="1:15" x14ac:dyDescent="0.4">
      <c r="A77" s="89"/>
      <c r="B77" s="69" t="b">
        <v>0</v>
      </c>
      <c r="C77" s="107"/>
      <c r="D77" s="176"/>
      <c r="E77" s="177"/>
      <c r="F77" s="177"/>
      <c r="G77" s="177"/>
      <c r="H77" s="178">
        <f>IF(B77=TRUE,(#REF!+4),0)</f>
        <v>0</v>
      </c>
      <c r="I77" s="179" t="s">
        <v>18</v>
      </c>
      <c r="J77" s="180">
        <v>5</v>
      </c>
      <c r="K77" s="181">
        <f>SUM(J77*H77)</f>
        <v>0</v>
      </c>
      <c r="L77" s="80"/>
      <c r="M77" s="39"/>
      <c r="N77" s="39"/>
      <c r="O77" s="39"/>
    </row>
    <row r="78" spans="1:15" x14ac:dyDescent="0.4">
      <c r="A78" s="66"/>
      <c r="B78" s="67"/>
      <c r="C78" s="139"/>
      <c r="D78" s="140"/>
      <c r="E78" s="141"/>
      <c r="F78" s="141"/>
      <c r="G78" s="141"/>
      <c r="H78" s="142"/>
      <c r="I78" s="143"/>
      <c r="J78" s="130"/>
      <c r="K78" s="144"/>
      <c r="L78" s="80"/>
      <c r="M78" s="39"/>
      <c r="N78" s="39"/>
      <c r="O78" s="39"/>
    </row>
    <row r="79" spans="1:15" x14ac:dyDescent="0.4">
      <c r="A79" s="66"/>
      <c r="B79" s="67"/>
      <c r="C79" s="107"/>
      <c r="D79" s="116" t="s">
        <v>80</v>
      </c>
      <c r="E79" s="109"/>
      <c r="F79" s="109"/>
      <c r="G79" s="109"/>
      <c r="H79" s="110">
        <v>0</v>
      </c>
      <c r="I79" s="111" t="s">
        <v>18</v>
      </c>
      <c r="J79" s="130"/>
      <c r="K79" s="113">
        <v>0</v>
      </c>
      <c r="L79" s="80"/>
      <c r="M79" s="39"/>
      <c r="N79" s="39"/>
      <c r="O79" s="39"/>
    </row>
    <row r="80" spans="1:15" x14ac:dyDescent="0.4">
      <c r="A80" s="66"/>
      <c r="B80" s="67"/>
      <c r="C80" s="107"/>
      <c r="D80" s="279" t="s">
        <v>120</v>
      </c>
      <c r="E80" s="109"/>
      <c r="F80" s="109"/>
      <c r="G80" s="109"/>
      <c r="H80" s="117"/>
      <c r="I80" s="111"/>
      <c r="J80" s="145"/>
      <c r="K80" s="113"/>
      <c r="L80" s="80"/>
      <c r="M80" s="39"/>
      <c r="N80" s="39"/>
      <c r="O80" s="39"/>
    </row>
    <row r="81" spans="1:15" x14ac:dyDescent="0.4">
      <c r="A81" s="66"/>
      <c r="B81" s="67"/>
      <c r="C81" s="107">
        <v>9</v>
      </c>
      <c r="D81" s="108" t="s">
        <v>49</v>
      </c>
      <c r="E81" s="109"/>
      <c r="F81" s="109"/>
      <c r="G81" s="109"/>
      <c r="H81" s="117">
        <f>IF(B75,H75,0)/27+IF(B77,H77,0)/27</f>
        <v>0</v>
      </c>
      <c r="I81" s="111" t="s">
        <v>35</v>
      </c>
      <c r="J81" s="282">
        <v>50</v>
      </c>
      <c r="K81" s="113">
        <f>H81*J81</f>
        <v>0</v>
      </c>
      <c r="L81" s="80"/>
      <c r="M81" s="39"/>
      <c r="N81" s="39"/>
      <c r="O81" s="39"/>
    </row>
    <row r="82" spans="1:15" x14ac:dyDescent="0.4">
      <c r="A82" s="66"/>
      <c r="B82" s="67"/>
      <c r="C82" s="139"/>
      <c r="D82" s="280" t="s">
        <v>61</v>
      </c>
      <c r="E82" s="109"/>
      <c r="F82" s="109"/>
      <c r="G82" s="109"/>
      <c r="H82" s="117"/>
      <c r="I82" s="111"/>
      <c r="J82" s="129"/>
      <c r="K82" s="113"/>
      <c r="L82" s="80"/>
      <c r="M82" s="39"/>
      <c r="N82" s="39"/>
      <c r="O82" s="39"/>
    </row>
    <row r="83" spans="1:15" x14ac:dyDescent="0.4">
      <c r="A83" s="66"/>
      <c r="B83" s="69" t="b">
        <v>1</v>
      </c>
      <c r="C83" s="139">
        <v>10</v>
      </c>
      <c r="D83" s="182"/>
      <c r="E83" s="177"/>
      <c r="F83" s="177"/>
      <c r="G83" s="177"/>
      <c r="H83" s="178" t="e">
        <f>IF(B83=TRUE,(+TRUNC((1.1*(F24+F27+(((G14+24)*2)/12)+F24)*(F28+(F27*2)+(((G14+24)*2)/12))))),0)</f>
        <v>#DIV/0!</v>
      </c>
      <c r="I83" s="179" t="s">
        <v>23</v>
      </c>
      <c r="J83" s="180">
        <v>1</v>
      </c>
      <c r="K83" s="181" t="e">
        <f>J83*H83</f>
        <v>#DIV/0!</v>
      </c>
      <c r="L83" s="80"/>
      <c r="M83" s="39"/>
      <c r="N83" s="39"/>
      <c r="O83" s="39"/>
    </row>
    <row r="84" spans="1:15" x14ac:dyDescent="0.4">
      <c r="A84" s="66"/>
      <c r="B84" s="67"/>
      <c r="C84" s="139"/>
      <c r="D84" s="280" t="s">
        <v>88</v>
      </c>
      <c r="E84" s="109"/>
      <c r="F84" s="109"/>
      <c r="G84" s="109"/>
      <c r="H84" s="117"/>
      <c r="I84" s="111"/>
      <c r="J84" s="130"/>
      <c r="K84" s="113"/>
      <c r="L84" s="80"/>
      <c r="M84" s="39"/>
      <c r="N84" s="39"/>
      <c r="O84" s="39"/>
    </row>
    <row r="85" spans="1:15" x14ac:dyDescent="0.4">
      <c r="A85" s="71"/>
      <c r="B85" s="72"/>
      <c r="C85" s="131"/>
      <c r="D85" s="132" t="s">
        <v>64</v>
      </c>
      <c r="E85" s="146"/>
      <c r="F85" s="146"/>
      <c r="G85" s="146"/>
      <c r="H85" s="147"/>
      <c r="I85" s="148"/>
      <c r="J85" s="149"/>
      <c r="K85" s="340" t="e">
        <f>SUM(K73:K83)+K72</f>
        <v>#DIV/0!</v>
      </c>
      <c r="L85" s="88"/>
      <c r="M85" s="31"/>
      <c r="N85" s="31"/>
      <c r="O85" s="31"/>
    </row>
    <row r="86" spans="1:15" x14ac:dyDescent="0.4">
      <c r="A86" s="90"/>
      <c r="B86" s="91"/>
      <c r="C86" s="150"/>
      <c r="D86" s="278" t="s">
        <v>58</v>
      </c>
      <c r="E86" s="151"/>
      <c r="F86" s="151"/>
      <c r="G86" s="151"/>
      <c r="H86" s="152"/>
      <c r="I86" s="153"/>
      <c r="J86" s="118"/>
      <c r="K86" s="154"/>
      <c r="L86" s="92"/>
      <c r="M86" s="32"/>
      <c r="N86" s="32"/>
      <c r="O86" s="32"/>
    </row>
    <row r="87" spans="1:15" x14ac:dyDescent="0.4">
      <c r="A87" s="66"/>
      <c r="B87" s="67"/>
      <c r="C87" s="107">
        <v>11</v>
      </c>
      <c r="D87" s="108" t="s">
        <v>37</v>
      </c>
      <c r="E87" s="109"/>
      <c r="F87" s="109"/>
      <c r="G87" s="109"/>
      <c r="H87" s="110" t="e">
        <f>(((2+(G14/12))*(2+(G14/12))*F28)/27)+(F40*F41*F24)/27</f>
        <v>#DIV/0!</v>
      </c>
      <c r="I87" s="111" t="s">
        <v>35</v>
      </c>
      <c r="J87" s="282">
        <v>10</v>
      </c>
      <c r="K87" s="113" t="e">
        <f>J87*H87</f>
        <v>#DIV/0!</v>
      </c>
      <c r="L87" s="80"/>
      <c r="M87" s="39"/>
      <c r="N87" s="39"/>
      <c r="O87" s="39"/>
    </row>
    <row r="88" spans="1:15" x14ac:dyDescent="0.4">
      <c r="A88" s="66"/>
      <c r="B88" s="67"/>
      <c r="C88" s="107"/>
      <c r="D88" s="278" t="s">
        <v>3</v>
      </c>
      <c r="E88" s="109"/>
      <c r="F88" s="109"/>
      <c r="G88" s="109"/>
      <c r="H88" s="117"/>
      <c r="I88" s="111"/>
      <c r="J88" s="129"/>
      <c r="K88" s="113"/>
      <c r="L88" s="80"/>
      <c r="M88" s="39"/>
      <c r="N88" s="39"/>
      <c r="O88" s="39"/>
    </row>
    <row r="89" spans="1:15" x14ac:dyDescent="0.4">
      <c r="A89" s="66"/>
      <c r="B89" s="67"/>
      <c r="C89" s="107">
        <v>12</v>
      </c>
      <c r="D89" s="108" t="s">
        <v>152</v>
      </c>
      <c r="E89" s="109"/>
      <c r="F89" s="109"/>
      <c r="G89" s="109"/>
      <c r="H89" s="117" t="e">
        <f>H60/5</f>
        <v>#DIV/0!</v>
      </c>
      <c r="I89" s="111" t="s">
        <v>2</v>
      </c>
      <c r="J89" s="282">
        <v>25</v>
      </c>
      <c r="K89" s="113" t="e">
        <f>J89*H89</f>
        <v>#DIV/0!</v>
      </c>
      <c r="L89" s="80"/>
      <c r="M89" s="39"/>
      <c r="N89" s="39"/>
      <c r="O89" s="39"/>
    </row>
    <row r="90" spans="1:15" x14ac:dyDescent="0.4">
      <c r="A90" s="66"/>
      <c r="B90" s="67"/>
      <c r="C90" s="107"/>
      <c r="D90" s="278" t="s">
        <v>69</v>
      </c>
      <c r="E90" s="109"/>
      <c r="F90" s="109"/>
      <c r="G90" s="109"/>
      <c r="H90" s="117"/>
      <c r="I90" s="111"/>
      <c r="J90" s="129"/>
      <c r="K90" s="113"/>
      <c r="L90" s="80"/>
      <c r="M90" s="39"/>
      <c r="N90" s="39"/>
      <c r="O90" s="39"/>
    </row>
    <row r="91" spans="1:15" x14ac:dyDescent="0.4">
      <c r="A91" s="66"/>
      <c r="B91" s="67"/>
      <c r="C91" s="150">
        <v>13</v>
      </c>
      <c r="D91" s="124" t="s">
        <v>153</v>
      </c>
      <c r="E91" s="109"/>
      <c r="F91" s="109"/>
      <c r="G91" s="109"/>
      <c r="H91" s="155" t="e">
        <f>IF(H92&gt;0,H92,0)</f>
        <v>#DIV/0!</v>
      </c>
      <c r="I91" s="111" t="s">
        <v>2</v>
      </c>
      <c r="J91" s="282">
        <v>25</v>
      </c>
      <c r="K91" s="113" t="e">
        <f>J91*H92</f>
        <v>#DIV/0!</v>
      </c>
      <c r="L91" s="80"/>
      <c r="M91" s="39"/>
      <c r="N91" s="39"/>
      <c r="O91" s="39"/>
    </row>
    <row r="92" spans="1:15" x14ac:dyDescent="0.4">
      <c r="A92" s="66"/>
      <c r="B92" s="67"/>
      <c r="C92" s="107"/>
      <c r="D92" s="278" t="s">
        <v>154</v>
      </c>
      <c r="E92" s="109"/>
      <c r="F92" s="109"/>
      <c r="G92" s="109"/>
      <c r="H92" s="254" t="e">
        <f>H58/10</f>
        <v>#DIV/0!</v>
      </c>
      <c r="I92" s="111"/>
      <c r="J92" s="336"/>
      <c r="K92" s="113"/>
      <c r="L92" s="80"/>
      <c r="M92" s="39"/>
      <c r="N92" s="39"/>
      <c r="O92" s="39"/>
    </row>
    <row r="93" spans="1:15" x14ac:dyDescent="0.4">
      <c r="A93" s="66"/>
      <c r="B93" s="67"/>
      <c r="C93" s="107"/>
      <c r="D93" s="278"/>
      <c r="E93" s="109"/>
      <c r="F93" s="109"/>
      <c r="G93" s="109"/>
      <c r="H93" s="117"/>
      <c r="I93" s="111"/>
      <c r="J93" s="130"/>
      <c r="K93" s="113"/>
      <c r="L93" s="80"/>
      <c r="M93" s="39"/>
      <c r="N93" s="39"/>
      <c r="O93" s="39"/>
    </row>
    <row r="94" spans="1:15" x14ac:dyDescent="0.4">
      <c r="A94" s="93"/>
      <c r="B94" s="94"/>
      <c r="C94" s="156"/>
      <c r="D94" s="132" t="s">
        <v>55</v>
      </c>
      <c r="E94" s="146"/>
      <c r="F94" s="146"/>
      <c r="G94" s="146"/>
      <c r="H94" s="147"/>
      <c r="I94" s="148"/>
      <c r="J94" s="157"/>
      <c r="K94" s="137" t="e">
        <f>SUM(K87:K92)</f>
        <v>#DIV/0!</v>
      </c>
      <c r="L94" s="88"/>
      <c r="M94" s="33"/>
      <c r="N94" s="33"/>
      <c r="O94" s="33"/>
    </row>
    <row r="95" spans="1:15" x14ac:dyDescent="0.4">
      <c r="A95" s="95"/>
      <c r="B95" s="96"/>
      <c r="C95" s="158"/>
      <c r="D95" s="159"/>
      <c r="E95" s="160"/>
      <c r="F95" s="160"/>
      <c r="G95" s="109" t="s">
        <v>63</v>
      </c>
      <c r="H95" s="152"/>
      <c r="I95" s="153"/>
      <c r="J95" s="161"/>
      <c r="K95" s="154"/>
      <c r="L95" s="92"/>
      <c r="M95" s="37"/>
      <c r="N95" s="35"/>
      <c r="O95" s="35"/>
    </row>
    <row r="96" spans="1:15" x14ac:dyDescent="0.4">
      <c r="A96" s="95"/>
      <c r="B96" s="96"/>
      <c r="C96" s="158"/>
      <c r="D96" s="159"/>
      <c r="E96" s="160"/>
      <c r="F96" s="160"/>
      <c r="G96" s="160"/>
      <c r="H96" s="152"/>
      <c r="I96" s="153"/>
      <c r="J96" s="161"/>
      <c r="K96" s="154"/>
      <c r="L96" s="92"/>
      <c r="M96" s="37"/>
      <c r="N96" s="36"/>
      <c r="O96" s="37"/>
    </row>
    <row r="97" spans="1:15" x14ac:dyDescent="0.4">
      <c r="A97" s="95"/>
      <c r="B97" s="96"/>
      <c r="C97" s="158"/>
      <c r="D97" s="162"/>
      <c r="E97" s="160"/>
      <c r="F97" s="162"/>
      <c r="G97" s="160"/>
      <c r="H97" s="162"/>
      <c r="I97" s="153"/>
      <c r="J97" s="163" t="s">
        <v>177</v>
      </c>
      <c r="K97" s="340" t="e">
        <f>K85+K94</f>
        <v>#DIV/0!</v>
      </c>
      <c r="L97" s="97"/>
      <c r="M97" s="37"/>
      <c r="N97" s="38"/>
      <c r="O97" s="38"/>
    </row>
    <row r="98" spans="1:15" ht="9.75" customHeight="1" x14ac:dyDescent="0.4">
      <c r="A98" s="95"/>
      <c r="B98" s="96"/>
      <c r="C98" s="164"/>
      <c r="D98" s="162"/>
      <c r="E98" s="160"/>
      <c r="F98" s="165"/>
      <c r="G98" s="166"/>
      <c r="H98" s="167"/>
      <c r="I98" s="165"/>
      <c r="J98" s="168"/>
      <c r="K98" s="169"/>
      <c r="L98" s="63"/>
      <c r="M98" s="37"/>
      <c r="N98" s="38"/>
      <c r="O98" s="38"/>
    </row>
    <row r="99" spans="1:15" ht="36.75" customHeight="1" x14ac:dyDescent="0.4">
      <c r="A99" s="66"/>
      <c r="B99" s="67"/>
      <c r="C99" s="170"/>
      <c r="D99" s="108"/>
      <c r="E99" s="109"/>
      <c r="F99" s="370" t="s">
        <v>155</v>
      </c>
      <c r="G99" s="371"/>
      <c r="H99" s="371"/>
      <c r="I99" s="371"/>
      <c r="J99" s="371"/>
      <c r="K99" s="371"/>
      <c r="L99" s="98"/>
      <c r="M99" s="26"/>
      <c r="N99" s="26"/>
      <c r="O99" s="26"/>
    </row>
    <row r="100" spans="1:15" ht="13" thickBot="1" x14ac:dyDescent="0.45">
      <c r="A100" s="99"/>
      <c r="B100" s="100"/>
      <c r="C100" s="171"/>
      <c r="D100" s="172"/>
      <c r="E100" s="173"/>
      <c r="F100" s="173"/>
      <c r="G100" s="173"/>
      <c r="H100" s="174"/>
      <c r="I100" s="174"/>
      <c r="J100" s="174"/>
      <c r="K100" s="175"/>
      <c r="L100" s="101"/>
      <c r="M100" s="37"/>
      <c r="N100" s="38"/>
      <c r="O100" s="38"/>
    </row>
    <row r="101" spans="1:15" x14ac:dyDescent="0.4">
      <c r="A101" s="39"/>
      <c r="B101" s="39"/>
      <c r="C101" s="40"/>
      <c r="D101" s="28"/>
      <c r="E101" s="9"/>
      <c r="F101" s="9"/>
      <c r="G101" s="369"/>
      <c r="H101" s="369"/>
      <c r="I101" s="369"/>
      <c r="J101" s="369"/>
      <c r="K101" s="41"/>
      <c r="L101" s="41"/>
      <c r="M101" s="39"/>
      <c r="N101" s="39"/>
      <c r="O101" s="39"/>
    </row>
    <row r="102" spans="1:15" x14ac:dyDescent="0.4">
      <c r="A102" s="24"/>
      <c r="B102" s="24"/>
      <c r="C102" s="42"/>
      <c r="D102" s="43"/>
      <c r="E102" s="43"/>
      <c r="F102" s="43"/>
      <c r="G102" s="44"/>
      <c r="H102" s="45"/>
      <c r="I102" s="43"/>
      <c r="J102" s="46"/>
      <c r="K102" s="24"/>
      <c r="L102" s="24"/>
    </row>
    <row r="103" spans="1:15" x14ac:dyDescent="0.4">
      <c r="A103" s="24"/>
      <c r="B103" s="24"/>
      <c r="C103" s="42"/>
      <c r="D103" s="43"/>
      <c r="E103" s="43"/>
      <c r="F103" s="43"/>
      <c r="G103" s="44"/>
      <c r="H103" s="45"/>
      <c r="I103" s="43"/>
      <c r="J103" s="46"/>
      <c r="K103" s="24"/>
      <c r="L103" s="24"/>
    </row>
    <row r="104" spans="1:15" x14ac:dyDescent="0.4">
      <c r="A104" s="24"/>
      <c r="B104" s="24"/>
      <c r="C104" s="42"/>
      <c r="D104" s="43"/>
      <c r="E104" s="43"/>
      <c r="F104" s="43"/>
      <c r="G104" s="44"/>
      <c r="H104" s="45"/>
      <c r="I104" s="43"/>
      <c r="J104" s="46"/>
      <c r="K104" s="24"/>
      <c r="L104" s="24"/>
    </row>
    <row r="105" spans="1:15" x14ac:dyDescent="0.4">
      <c r="A105" s="24"/>
      <c r="B105" s="24"/>
      <c r="C105" s="42"/>
      <c r="D105" s="43"/>
      <c r="E105" s="43"/>
      <c r="F105" s="43"/>
      <c r="G105" s="44"/>
      <c r="H105" s="45"/>
      <c r="I105" s="43"/>
      <c r="J105" s="46"/>
      <c r="K105" s="24"/>
      <c r="L105" s="24"/>
    </row>
    <row r="106" spans="1:15" x14ac:dyDescent="0.4">
      <c r="A106" s="24"/>
      <c r="B106" s="24"/>
      <c r="C106" s="42"/>
      <c r="D106" s="43"/>
      <c r="E106" s="43"/>
      <c r="F106" s="43"/>
      <c r="G106" s="44"/>
      <c r="H106" s="45"/>
      <c r="I106" s="43"/>
      <c r="J106" s="46"/>
      <c r="K106" s="24"/>
      <c r="L106" s="24"/>
    </row>
    <row r="107" spans="1:15" x14ac:dyDescent="0.4">
      <c r="A107" s="24"/>
      <c r="B107" s="24"/>
      <c r="C107" s="42"/>
      <c r="D107" s="43"/>
      <c r="E107" s="43"/>
      <c r="F107" s="43"/>
      <c r="G107" s="44"/>
      <c r="H107" s="45"/>
      <c r="I107" s="43"/>
      <c r="J107" s="46"/>
      <c r="K107" s="24"/>
      <c r="L107" s="24"/>
    </row>
    <row r="108" spans="1:15" x14ac:dyDescent="0.4">
      <c r="A108" s="24"/>
      <c r="B108" s="24"/>
      <c r="C108" s="42"/>
      <c r="D108" s="43"/>
      <c r="E108" s="43"/>
      <c r="F108" s="43"/>
      <c r="G108" s="44"/>
      <c r="H108" s="45"/>
      <c r="I108" s="43"/>
      <c r="J108" s="46"/>
      <c r="K108" s="24"/>
      <c r="L108" s="24"/>
    </row>
    <row r="109" spans="1:15" x14ac:dyDescent="0.4">
      <c r="A109" s="24"/>
      <c r="B109" s="24"/>
      <c r="C109" s="42"/>
      <c r="D109" s="43"/>
      <c r="E109" s="43"/>
      <c r="F109" s="43"/>
      <c r="G109" s="44"/>
      <c r="H109" s="45"/>
      <c r="I109" s="43"/>
      <c r="J109" s="46"/>
      <c r="K109" s="24"/>
      <c r="L109" s="24"/>
    </row>
    <row r="110" spans="1:15" x14ac:dyDescent="0.4">
      <c r="A110" s="24"/>
      <c r="B110" s="24"/>
      <c r="C110" s="42"/>
      <c r="D110" s="43"/>
      <c r="E110" s="43"/>
      <c r="F110" s="43"/>
      <c r="G110" s="44"/>
      <c r="H110" s="45"/>
      <c r="I110" s="43"/>
      <c r="J110" s="46"/>
      <c r="K110" s="24"/>
      <c r="L110" s="24"/>
    </row>
    <row r="111" spans="1:15" x14ac:dyDescent="0.4">
      <c r="A111" s="24"/>
      <c r="B111" s="24"/>
      <c r="C111" s="42"/>
      <c r="D111" s="43"/>
      <c r="E111" s="43"/>
      <c r="F111" s="43"/>
      <c r="G111" s="44"/>
      <c r="H111" s="45"/>
      <c r="I111" s="43"/>
      <c r="J111" s="46"/>
      <c r="K111" s="24"/>
      <c r="L111" s="24"/>
    </row>
    <row r="112" spans="1:15" x14ac:dyDescent="0.4">
      <c r="A112" s="24"/>
      <c r="B112" s="24"/>
      <c r="C112" s="42"/>
      <c r="D112" s="43"/>
      <c r="E112" s="43"/>
      <c r="F112" s="43"/>
      <c r="G112" s="44"/>
      <c r="H112" s="45"/>
      <c r="I112" s="43"/>
      <c r="J112" s="46"/>
      <c r="K112" s="24"/>
      <c r="L112" s="24"/>
    </row>
    <row r="113" spans="1:12" x14ac:dyDescent="0.4">
      <c r="A113" s="24"/>
      <c r="B113" s="24"/>
      <c r="C113" s="42"/>
      <c r="D113" s="43"/>
      <c r="E113" s="43"/>
      <c r="F113" s="43"/>
      <c r="G113" s="44"/>
      <c r="H113" s="45"/>
      <c r="I113" s="43"/>
      <c r="J113" s="46"/>
      <c r="K113" s="24"/>
      <c r="L113" s="24"/>
    </row>
    <row r="114" spans="1:12" x14ac:dyDescent="0.4">
      <c r="A114" s="24"/>
      <c r="B114" s="24"/>
      <c r="C114" s="42"/>
      <c r="D114" s="43"/>
      <c r="E114" s="43"/>
      <c r="F114" s="43"/>
      <c r="G114" s="44"/>
      <c r="H114" s="45"/>
      <c r="I114" s="43"/>
      <c r="J114" s="46"/>
      <c r="K114" s="24"/>
      <c r="L114" s="24"/>
    </row>
    <row r="115" spans="1:12" x14ac:dyDescent="0.4">
      <c r="A115" s="24"/>
      <c r="B115" s="24"/>
      <c r="C115" s="42"/>
      <c r="D115" s="43"/>
      <c r="E115" s="43"/>
      <c r="F115" s="43"/>
      <c r="G115" s="44"/>
      <c r="H115" s="45"/>
      <c r="I115" s="43"/>
      <c r="J115" s="46"/>
      <c r="K115" s="24"/>
      <c r="L115" s="24"/>
    </row>
    <row r="116" spans="1:12" x14ac:dyDescent="0.4">
      <c r="A116" s="24"/>
      <c r="B116" s="24"/>
      <c r="C116" s="42"/>
      <c r="D116" s="43"/>
      <c r="E116" s="43"/>
      <c r="F116" s="43"/>
      <c r="G116" s="44"/>
      <c r="H116" s="45"/>
      <c r="I116" s="43"/>
      <c r="J116" s="46"/>
      <c r="K116" s="24"/>
      <c r="L116" s="24"/>
    </row>
    <row r="117" spans="1:12" x14ac:dyDescent="0.4">
      <c r="A117" s="24"/>
      <c r="B117" s="24"/>
      <c r="C117" s="42"/>
      <c r="D117" s="43"/>
      <c r="E117" s="43"/>
      <c r="F117" s="43"/>
      <c r="G117" s="44"/>
      <c r="H117" s="45"/>
      <c r="I117" s="43"/>
      <c r="J117" s="46"/>
      <c r="K117" s="24"/>
      <c r="L117" s="24"/>
    </row>
    <row r="118" spans="1:12" x14ac:dyDescent="0.4">
      <c r="A118" s="24"/>
      <c r="B118" s="24"/>
      <c r="C118" s="42"/>
      <c r="D118" s="43"/>
      <c r="E118" s="43"/>
      <c r="F118" s="43"/>
      <c r="G118" s="44"/>
      <c r="H118" s="45"/>
      <c r="I118" s="43"/>
      <c r="J118" s="46"/>
      <c r="K118" s="24"/>
      <c r="L118" s="24"/>
    </row>
    <row r="119" spans="1:12" x14ac:dyDescent="0.4">
      <c r="A119" s="24"/>
      <c r="B119" s="24"/>
      <c r="C119" s="42"/>
      <c r="D119" s="43"/>
      <c r="E119" s="43"/>
      <c r="F119" s="43"/>
      <c r="G119" s="44"/>
      <c r="H119" s="45"/>
      <c r="I119" s="43"/>
      <c r="J119" s="46"/>
      <c r="K119" s="24"/>
      <c r="L119" s="24"/>
    </row>
    <row r="120" spans="1:12" x14ac:dyDescent="0.4">
      <c r="A120" s="24"/>
      <c r="B120" s="24"/>
      <c r="C120" s="42"/>
      <c r="D120" s="43"/>
      <c r="E120" s="43"/>
      <c r="F120" s="43"/>
      <c r="G120" s="44"/>
      <c r="H120" s="45"/>
      <c r="I120" s="43"/>
      <c r="J120" s="46"/>
      <c r="K120" s="24"/>
      <c r="L120" s="24"/>
    </row>
    <row r="121" spans="1:12" x14ac:dyDescent="0.4">
      <c r="A121" s="24"/>
      <c r="B121" s="24"/>
      <c r="C121" s="42"/>
      <c r="D121" s="43"/>
      <c r="E121" s="43"/>
      <c r="F121" s="43"/>
      <c r="G121" s="44"/>
      <c r="H121" s="45"/>
      <c r="I121" s="43"/>
      <c r="J121" s="46"/>
      <c r="K121" s="24"/>
      <c r="L121" s="24"/>
    </row>
    <row r="122" spans="1:12" x14ac:dyDescent="0.4">
      <c r="A122" s="24"/>
      <c r="B122" s="24"/>
      <c r="C122" s="42"/>
      <c r="D122" s="43"/>
      <c r="E122" s="43"/>
      <c r="F122" s="43"/>
      <c r="G122" s="44"/>
      <c r="H122" s="45"/>
      <c r="I122" s="43"/>
      <c r="J122" s="46"/>
      <c r="K122" s="24"/>
      <c r="L122" s="24"/>
    </row>
    <row r="123" spans="1:12" x14ac:dyDescent="0.4">
      <c r="A123" s="24"/>
      <c r="B123" s="24"/>
      <c r="C123" s="42"/>
      <c r="D123" s="43"/>
      <c r="E123" s="43"/>
      <c r="F123" s="43"/>
      <c r="G123" s="44"/>
      <c r="H123" s="45"/>
      <c r="I123" s="43"/>
      <c r="J123" s="46"/>
      <c r="K123" s="24"/>
      <c r="L123" s="24"/>
    </row>
    <row r="124" spans="1:12" x14ac:dyDescent="0.4">
      <c r="A124" s="24"/>
      <c r="B124" s="24"/>
      <c r="C124" s="42"/>
      <c r="D124" s="43"/>
      <c r="E124" s="43"/>
      <c r="F124" s="43"/>
      <c r="G124" s="44"/>
      <c r="H124" s="45"/>
      <c r="I124" s="43"/>
      <c r="J124" s="46"/>
      <c r="K124" s="24"/>
      <c r="L124" s="24"/>
    </row>
    <row r="125" spans="1:12" x14ac:dyDescent="0.4">
      <c r="A125" s="24"/>
      <c r="B125" s="24"/>
      <c r="C125" s="42"/>
      <c r="D125" s="43"/>
      <c r="E125" s="43"/>
      <c r="F125" s="43"/>
      <c r="G125" s="44"/>
      <c r="H125" s="45"/>
      <c r="I125" s="43"/>
      <c r="J125" s="46"/>
      <c r="K125" s="24"/>
      <c r="L125" s="24"/>
    </row>
    <row r="126" spans="1:12" x14ac:dyDescent="0.4">
      <c r="A126" s="24"/>
      <c r="B126" s="24"/>
      <c r="C126" s="42"/>
      <c r="D126" s="43"/>
      <c r="E126" s="43"/>
      <c r="F126" s="43"/>
      <c r="G126" s="44"/>
      <c r="H126" s="45"/>
      <c r="I126" s="43"/>
      <c r="J126" s="46"/>
      <c r="K126" s="24"/>
      <c r="L126" s="24"/>
    </row>
    <row r="127" spans="1:12" x14ac:dyDescent="0.4">
      <c r="A127" s="24"/>
      <c r="B127" s="24"/>
      <c r="C127" s="42"/>
      <c r="D127" s="43"/>
      <c r="E127" s="43"/>
      <c r="F127" s="43"/>
      <c r="G127" s="44"/>
      <c r="H127" s="45"/>
      <c r="I127" s="43"/>
      <c r="J127" s="46"/>
      <c r="K127" s="24"/>
      <c r="L127" s="24"/>
    </row>
    <row r="128" spans="1:12" x14ac:dyDescent="0.4">
      <c r="A128" s="24"/>
      <c r="B128" s="24"/>
      <c r="C128" s="42"/>
      <c r="D128" s="43"/>
      <c r="E128" s="43"/>
      <c r="F128" s="43"/>
      <c r="G128" s="44"/>
      <c r="H128" s="45"/>
      <c r="I128" s="43"/>
      <c r="J128" s="46"/>
      <c r="K128" s="24"/>
      <c r="L128" s="24"/>
    </row>
    <row r="129" spans="1:12" x14ac:dyDescent="0.4">
      <c r="A129" s="24"/>
      <c r="B129" s="24"/>
      <c r="C129" s="42"/>
      <c r="D129" s="43"/>
      <c r="E129" s="43"/>
      <c r="F129" s="43"/>
      <c r="G129" s="44"/>
      <c r="H129" s="45"/>
      <c r="I129" s="43"/>
      <c r="J129" s="46"/>
      <c r="K129" s="24"/>
      <c r="L129" s="24"/>
    </row>
    <row r="130" spans="1:12" x14ac:dyDescent="0.4">
      <c r="A130" s="24"/>
      <c r="B130" s="24"/>
      <c r="C130" s="42"/>
      <c r="D130" s="43"/>
      <c r="E130" s="43"/>
      <c r="F130" s="43"/>
      <c r="G130" s="44"/>
      <c r="H130" s="45"/>
      <c r="I130" s="43"/>
      <c r="J130" s="46"/>
      <c r="K130" s="24"/>
      <c r="L130" s="24"/>
    </row>
    <row r="131" spans="1:12" x14ac:dyDescent="0.4">
      <c r="A131" s="24"/>
      <c r="B131" s="24"/>
      <c r="C131" s="42"/>
      <c r="D131" s="43"/>
      <c r="E131" s="43"/>
      <c r="F131" s="43"/>
      <c r="G131" s="44"/>
      <c r="H131" s="45"/>
      <c r="I131" s="43"/>
      <c r="J131" s="46"/>
      <c r="K131" s="24"/>
      <c r="L131" s="24"/>
    </row>
    <row r="132" spans="1:12" x14ac:dyDescent="0.4">
      <c r="A132" s="24"/>
      <c r="B132" s="24"/>
      <c r="C132" s="42"/>
      <c r="D132" s="43"/>
      <c r="E132" s="43"/>
      <c r="F132" s="43"/>
      <c r="G132" s="44"/>
      <c r="H132" s="45"/>
      <c r="I132" s="43"/>
      <c r="J132" s="46"/>
      <c r="K132" s="24"/>
      <c r="L132" s="24"/>
    </row>
    <row r="133" spans="1:12" x14ac:dyDescent="0.4">
      <c r="A133" s="24"/>
      <c r="B133" s="24"/>
      <c r="C133" s="42"/>
      <c r="D133" s="43"/>
      <c r="E133" s="43"/>
      <c r="F133" s="43"/>
      <c r="G133" s="44"/>
      <c r="H133" s="45"/>
      <c r="I133" s="43"/>
      <c r="J133" s="46"/>
      <c r="K133" s="24"/>
      <c r="L133" s="24"/>
    </row>
    <row r="134" spans="1:12" x14ac:dyDescent="0.4">
      <c r="A134" s="24"/>
      <c r="B134" s="24"/>
      <c r="C134" s="42"/>
      <c r="D134" s="43"/>
      <c r="E134" s="43"/>
      <c r="F134" s="43"/>
      <c r="G134" s="44"/>
      <c r="H134" s="45"/>
      <c r="I134" s="43"/>
      <c r="J134" s="46"/>
      <c r="K134" s="24"/>
      <c r="L134" s="24"/>
    </row>
    <row r="135" spans="1:12" x14ac:dyDescent="0.4">
      <c r="A135" s="24"/>
      <c r="B135" s="24"/>
      <c r="C135" s="42"/>
      <c r="D135" s="43"/>
      <c r="E135" s="43"/>
      <c r="F135" s="43"/>
      <c r="G135" s="44"/>
      <c r="H135" s="45"/>
      <c r="I135" s="43"/>
      <c r="J135" s="46"/>
      <c r="K135" s="24"/>
      <c r="L135" s="24"/>
    </row>
    <row r="136" spans="1:12" x14ac:dyDescent="0.4">
      <c r="A136" s="24"/>
      <c r="B136" s="24"/>
      <c r="C136" s="42"/>
      <c r="D136" s="43"/>
      <c r="E136" s="43"/>
      <c r="F136" s="43"/>
      <c r="G136" s="44"/>
      <c r="H136" s="45"/>
      <c r="I136" s="43"/>
      <c r="J136" s="46"/>
      <c r="K136" s="24"/>
      <c r="L136" s="24"/>
    </row>
    <row r="137" spans="1:12" x14ac:dyDescent="0.4">
      <c r="A137" s="24"/>
      <c r="B137" s="24"/>
      <c r="C137" s="42"/>
      <c r="D137" s="43"/>
      <c r="E137" s="43"/>
      <c r="F137" s="43"/>
      <c r="G137" s="44"/>
      <c r="H137" s="45"/>
      <c r="I137" s="43"/>
      <c r="J137" s="46"/>
      <c r="K137" s="24"/>
      <c r="L137" s="24"/>
    </row>
    <row r="138" spans="1:12" x14ac:dyDescent="0.4">
      <c r="A138" s="24"/>
      <c r="B138" s="24"/>
      <c r="C138" s="42"/>
      <c r="D138" s="43"/>
      <c r="E138" s="43"/>
      <c r="F138" s="43"/>
      <c r="G138" s="44"/>
      <c r="H138" s="45"/>
      <c r="I138" s="43"/>
      <c r="J138" s="46"/>
      <c r="K138" s="24"/>
      <c r="L138" s="24"/>
    </row>
    <row r="139" spans="1:12" x14ac:dyDescent="0.4">
      <c r="A139" s="24"/>
      <c r="B139" s="24"/>
      <c r="C139" s="42"/>
      <c r="D139" s="43"/>
      <c r="E139" s="43"/>
      <c r="F139" s="43"/>
      <c r="G139" s="44"/>
      <c r="H139" s="45"/>
      <c r="I139" s="43"/>
      <c r="J139" s="46"/>
      <c r="K139" s="24"/>
      <c r="L139" s="24"/>
    </row>
    <row r="140" spans="1:12" x14ac:dyDescent="0.4">
      <c r="A140" s="24"/>
      <c r="B140" s="24"/>
      <c r="C140" s="42"/>
      <c r="D140" s="43"/>
      <c r="E140" s="43"/>
      <c r="F140" s="43"/>
      <c r="G140" s="44"/>
      <c r="H140" s="45"/>
      <c r="I140" s="43"/>
      <c r="J140" s="46"/>
      <c r="K140" s="24"/>
      <c r="L140" s="24"/>
    </row>
    <row r="141" spans="1:12" x14ac:dyDescent="0.4">
      <c r="A141" s="24"/>
      <c r="B141" s="24"/>
      <c r="C141" s="42"/>
      <c r="D141" s="43"/>
      <c r="E141" s="43"/>
      <c r="F141" s="43"/>
      <c r="G141" s="44"/>
      <c r="H141" s="45"/>
      <c r="I141" s="43"/>
      <c r="J141" s="46"/>
      <c r="K141" s="24"/>
      <c r="L141" s="24"/>
    </row>
    <row r="142" spans="1:12" x14ac:dyDescent="0.4">
      <c r="A142" s="24"/>
      <c r="B142" s="24"/>
      <c r="C142" s="42"/>
      <c r="D142" s="43"/>
      <c r="E142" s="43"/>
      <c r="F142" s="43"/>
      <c r="G142" s="44"/>
      <c r="H142" s="45"/>
      <c r="I142" s="43"/>
      <c r="J142" s="46"/>
      <c r="K142" s="24"/>
      <c r="L142" s="24"/>
    </row>
    <row r="143" spans="1:12" x14ac:dyDescent="0.4">
      <c r="A143" s="24"/>
      <c r="B143" s="24"/>
      <c r="C143" s="42"/>
      <c r="D143" s="43"/>
      <c r="E143" s="43"/>
      <c r="F143" s="43"/>
      <c r="G143" s="44"/>
      <c r="H143" s="45"/>
      <c r="I143" s="43"/>
      <c r="J143" s="46"/>
      <c r="K143" s="24"/>
      <c r="L143" s="24"/>
    </row>
    <row r="144" spans="1:12" x14ac:dyDescent="0.4">
      <c r="A144" s="24"/>
      <c r="B144" s="24"/>
      <c r="C144" s="42"/>
      <c r="D144" s="43"/>
      <c r="E144" s="43"/>
      <c r="F144" s="43"/>
      <c r="G144" s="44"/>
      <c r="H144" s="45"/>
      <c r="I144" s="43"/>
      <c r="J144" s="46"/>
      <c r="K144" s="24"/>
      <c r="L144" s="24"/>
    </row>
    <row r="145" spans="1:12" x14ac:dyDescent="0.4">
      <c r="A145" s="24"/>
      <c r="B145" s="24"/>
      <c r="C145" s="42"/>
      <c r="D145" s="43"/>
      <c r="E145" s="43"/>
      <c r="F145" s="43"/>
      <c r="G145" s="44"/>
      <c r="H145" s="45"/>
      <c r="I145" s="43"/>
      <c r="J145" s="46"/>
      <c r="K145" s="24"/>
      <c r="L145" s="24"/>
    </row>
    <row r="146" spans="1:12" x14ac:dyDescent="0.4">
      <c r="A146" s="24"/>
      <c r="B146" s="24"/>
      <c r="C146" s="42"/>
      <c r="D146" s="43"/>
      <c r="E146" s="43"/>
      <c r="F146" s="43"/>
      <c r="G146" s="44"/>
      <c r="H146" s="45"/>
      <c r="I146" s="43"/>
      <c r="J146" s="46"/>
      <c r="K146" s="24"/>
      <c r="L146" s="24"/>
    </row>
    <row r="147" spans="1:12" x14ac:dyDescent="0.4">
      <c r="A147" s="24"/>
      <c r="B147" s="24"/>
      <c r="C147" s="42"/>
      <c r="D147" s="43"/>
      <c r="E147" s="43"/>
      <c r="F147" s="43"/>
      <c r="G147" s="44"/>
      <c r="H147" s="45"/>
      <c r="I147" s="43"/>
      <c r="J147" s="46"/>
      <c r="K147" s="24"/>
      <c r="L147" s="24"/>
    </row>
    <row r="148" spans="1:12" x14ac:dyDescent="0.4">
      <c r="A148" s="24"/>
      <c r="B148" s="24"/>
      <c r="C148" s="42"/>
      <c r="D148" s="43"/>
      <c r="E148" s="43"/>
      <c r="F148" s="43"/>
      <c r="G148" s="44"/>
      <c r="H148" s="45"/>
      <c r="I148" s="43"/>
      <c r="J148" s="46"/>
      <c r="K148" s="24"/>
      <c r="L148" s="24"/>
    </row>
    <row r="149" spans="1:12" x14ac:dyDescent="0.4">
      <c r="A149" s="24"/>
      <c r="B149" s="24"/>
      <c r="C149" s="42"/>
      <c r="D149" s="43"/>
      <c r="E149" s="43"/>
      <c r="F149" s="43"/>
      <c r="G149" s="44"/>
      <c r="H149" s="45"/>
      <c r="I149" s="43"/>
      <c r="J149" s="46"/>
      <c r="K149" s="24"/>
      <c r="L149" s="24"/>
    </row>
    <row r="150" spans="1:12" x14ac:dyDescent="0.4">
      <c r="A150" s="24"/>
      <c r="B150" s="24"/>
      <c r="C150" s="42"/>
      <c r="D150" s="43"/>
      <c r="E150" s="43"/>
      <c r="F150" s="43"/>
      <c r="G150" s="44"/>
      <c r="H150" s="45"/>
      <c r="I150" s="43"/>
      <c r="J150" s="46"/>
      <c r="K150" s="24"/>
      <c r="L150" s="24"/>
    </row>
    <row r="151" spans="1:12" x14ac:dyDescent="0.4">
      <c r="A151" s="24"/>
      <c r="B151" s="24"/>
      <c r="C151" s="42"/>
      <c r="D151" s="43"/>
      <c r="E151" s="43"/>
      <c r="F151" s="43"/>
      <c r="G151" s="44"/>
      <c r="H151" s="45"/>
      <c r="I151" s="43"/>
      <c r="J151" s="46"/>
      <c r="K151" s="24"/>
      <c r="L151" s="24"/>
    </row>
    <row r="152" spans="1:12" x14ac:dyDescent="0.4">
      <c r="A152" s="24"/>
      <c r="B152" s="24"/>
      <c r="C152" s="42"/>
      <c r="D152" s="43"/>
      <c r="E152" s="43"/>
      <c r="F152" s="43"/>
      <c r="G152" s="44"/>
      <c r="H152" s="45"/>
      <c r="I152" s="43"/>
      <c r="J152" s="46"/>
      <c r="K152" s="24"/>
      <c r="L152" s="24"/>
    </row>
    <row r="153" spans="1:12" x14ac:dyDescent="0.4">
      <c r="A153" s="24"/>
      <c r="B153" s="24"/>
      <c r="C153" s="42"/>
      <c r="D153" s="43"/>
      <c r="E153" s="43"/>
      <c r="F153" s="43"/>
      <c r="G153" s="44"/>
      <c r="H153" s="45"/>
      <c r="I153" s="43"/>
      <c r="J153" s="46"/>
      <c r="K153" s="24"/>
      <c r="L153" s="24"/>
    </row>
    <row r="154" spans="1:12" x14ac:dyDescent="0.4">
      <c r="A154" s="24"/>
      <c r="B154" s="24"/>
      <c r="C154" s="42"/>
      <c r="D154" s="43"/>
      <c r="E154" s="43"/>
      <c r="F154" s="43"/>
      <c r="G154" s="44"/>
      <c r="H154" s="45"/>
      <c r="I154" s="43"/>
      <c r="J154" s="46"/>
      <c r="K154" s="24"/>
      <c r="L154" s="24"/>
    </row>
    <row r="155" spans="1:12" x14ac:dyDescent="0.4">
      <c r="A155" s="24"/>
      <c r="B155" s="24"/>
      <c r="C155" s="42"/>
      <c r="D155" s="43"/>
      <c r="E155" s="43"/>
      <c r="F155" s="43"/>
      <c r="G155" s="44"/>
      <c r="H155" s="45"/>
      <c r="I155" s="43"/>
      <c r="J155" s="46"/>
      <c r="K155" s="24"/>
      <c r="L155" s="24"/>
    </row>
    <row r="156" spans="1:12" x14ac:dyDescent="0.4">
      <c r="A156" s="24"/>
      <c r="B156" s="24"/>
      <c r="C156" s="42"/>
      <c r="D156" s="43"/>
      <c r="E156" s="43"/>
      <c r="F156" s="43"/>
      <c r="G156" s="44"/>
      <c r="H156" s="45"/>
      <c r="I156" s="43"/>
      <c r="J156" s="46"/>
      <c r="K156" s="24"/>
      <c r="L156" s="24"/>
    </row>
    <row r="157" spans="1:12" x14ac:dyDescent="0.4">
      <c r="A157" s="24"/>
      <c r="B157" s="24"/>
      <c r="C157" s="42"/>
      <c r="D157" s="43"/>
      <c r="E157" s="43"/>
      <c r="F157" s="43"/>
      <c r="G157" s="44"/>
      <c r="H157" s="45"/>
      <c r="I157" s="43"/>
      <c r="J157" s="46"/>
      <c r="K157" s="24"/>
      <c r="L157" s="24"/>
    </row>
    <row r="158" spans="1:12" x14ac:dyDescent="0.4">
      <c r="A158" s="24"/>
      <c r="B158" s="24"/>
      <c r="C158" s="42"/>
      <c r="D158" s="43"/>
      <c r="E158" s="43"/>
      <c r="F158" s="43"/>
      <c r="G158" s="44"/>
      <c r="H158" s="45"/>
      <c r="I158" s="43"/>
      <c r="J158" s="46"/>
      <c r="K158" s="24"/>
      <c r="L158" s="24"/>
    </row>
    <row r="159" spans="1:12" x14ac:dyDescent="0.4">
      <c r="A159" s="24"/>
      <c r="B159" s="24"/>
      <c r="C159" s="42"/>
      <c r="D159" s="43"/>
      <c r="E159" s="43"/>
      <c r="F159" s="43"/>
      <c r="G159" s="44"/>
      <c r="H159" s="45"/>
      <c r="I159" s="43"/>
      <c r="J159" s="46"/>
      <c r="K159" s="24"/>
      <c r="L159" s="24"/>
    </row>
    <row r="160" spans="1:12" x14ac:dyDescent="0.4">
      <c r="A160" s="24"/>
      <c r="B160" s="24"/>
      <c r="C160" s="42"/>
      <c r="D160" s="43"/>
      <c r="E160" s="43"/>
      <c r="F160" s="43"/>
      <c r="G160" s="44"/>
      <c r="H160" s="45"/>
      <c r="I160" s="43"/>
      <c r="J160" s="46"/>
      <c r="K160" s="24"/>
      <c r="L160" s="24"/>
    </row>
    <row r="161" spans="1:12" x14ac:dyDescent="0.4">
      <c r="A161" s="24"/>
      <c r="B161" s="24"/>
      <c r="C161" s="42"/>
      <c r="D161" s="43"/>
      <c r="E161" s="43"/>
      <c r="F161" s="43"/>
      <c r="G161" s="44"/>
      <c r="H161" s="45"/>
      <c r="I161" s="43"/>
      <c r="J161" s="46"/>
      <c r="K161" s="24"/>
      <c r="L161" s="24"/>
    </row>
    <row r="162" spans="1:12" x14ac:dyDescent="0.4">
      <c r="A162" s="24"/>
      <c r="B162" s="24"/>
      <c r="C162" s="42"/>
      <c r="D162" s="43"/>
      <c r="E162" s="43"/>
      <c r="F162" s="43"/>
      <c r="G162" s="44"/>
      <c r="H162" s="45"/>
      <c r="I162" s="43"/>
      <c r="J162" s="46"/>
      <c r="K162" s="24"/>
      <c r="L162" s="24"/>
    </row>
    <row r="163" spans="1:12" x14ac:dyDescent="0.4">
      <c r="A163" s="24"/>
      <c r="B163" s="24"/>
      <c r="C163" s="42"/>
      <c r="D163" s="43"/>
      <c r="E163" s="43"/>
      <c r="F163" s="43"/>
      <c r="G163" s="44"/>
      <c r="H163" s="45"/>
      <c r="I163" s="43"/>
      <c r="J163" s="46"/>
      <c r="K163" s="24"/>
      <c r="L163" s="24"/>
    </row>
    <row r="164" spans="1:12" x14ac:dyDescent="0.4">
      <c r="A164" s="24"/>
      <c r="B164" s="24"/>
      <c r="C164" s="42"/>
      <c r="D164" s="43"/>
      <c r="E164" s="43"/>
      <c r="F164" s="43"/>
      <c r="G164" s="44"/>
      <c r="H164" s="45"/>
      <c r="I164" s="43"/>
      <c r="J164" s="46"/>
      <c r="K164" s="24"/>
      <c r="L164" s="24"/>
    </row>
    <row r="165" spans="1:12" x14ac:dyDescent="0.4">
      <c r="A165" s="24"/>
      <c r="B165" s="24"/>
      <c r="C165" s="42"/>
      <c r="D165" s="43"/>
      <c r="E165" s="43"/>
      <c r="F165" s="43"/>
      <c r="G165" s="44"/>
      <c r="H165" s="45"/>
      <c r="I165" s="43"/>
      <c r="J165" s="46"/>
      <c r="K165" s="24"/>
      <c r="L165" s="24"/>
    </row>
    <row r="166" spans="1:12" x14ac:dyDescent="0.4">
      <c r="A166" s="24"/>
      <c r="B166" s="24"/>
      <c r="C166" s="42"/>
      <c r="D166" s="43"/>
      <c r="E166" s="43"/>
      <c r="F166" s="43"/>
      <c r="G166" s="44"/>
      <c r="H166" s="45"/>
      <c r="I166" s="43"/>
      <c r="J166" s="46"/>
      <c r="K166" s="24"/>
      <c r="L166" s="24"/>
    </row>
    <row r="167" spans="1:12" x14ac:dyDescent="0.4">
      <c r="A167" s="24"/>
      <c r="B167" s="24"/>
      <c r="C167" s="42"/>
      <c r="D167" s="43"/>
      <c r="E167" s="43"/>
      <c r="F167" s="43"/>
      <c r="G167" s="44"/>
      <c r="H167" s="45"/>
      <c r="I167" s="43"/>
      <c r="J167" s="46"/>
      <c r="K167" s="24"/>
      <c r="L167" s="24"/>
    </row>
    <row r="168" spans="1:12" x14ac:dyDescent="0.4">
      <c r="A168" s="24"/>
      <c r="B168" s="24"/>
      <c r="C168" s="42"/>
      <c r="D168" s="43"/>
      <c r="E168" s="43"/>
      <c r="F168" s="43"/>
      <c r="G168" s="44"/>
      <c r="H168" s="45"/>
      <c r="I168" s="43"/>
      <c r="J168" s="46"/>
      <c r="K168" s="24"/>
      <c r="L168" s="24"/>
    </row>
    <row r="169" spans="1:12" x14ac:dyDescent="0.4">
      <c r="A169" s="24"/>
      <c r="B169" s="24"/>
      <c r="C169" s="42"/>
      <c r="D169" s="43"/>
      <c r="E169" s="43"/>
      <c r="F169" s="43"/>
      <c r="G169" s="44"/>
      <c r="H169" s="45"/>
      <c r="I169" s="43"/>
      <c r="J169" s="46"/>
      <c r="K169" s="24"/>
      <c r="L169" s="24"/>
    </row>
    <row r="170" spans="1:12" x14ac:dyDescent="0.4">
      <c r="A170" s="24"/>
      <c r="B170" s="24"/>
      <c r="C170" s="42"/>
      <c r="D170" s="43"/>
      <c r="E170" s="43"/>
      <c r="F170" s="43"/>
      <c r="G170" s="44"/>
      <c r="H170" s="45"/>
      <c r="I170" s="43"/>
      <c r="J170" s="46"/>
      <c r="K170" s="24"/>
      <c r="L170" s="24"/>
    </row>
    <row r="171" spans="1:12" x14ac:dyDescent="0.4">
      <c r="A171" s="24"/>
      <c r="B171" s="24"/>
      <c r="C171" s="42"/>
      <c r="D171" s="43"/>
      <c r="E171" s="43"/>
      <c r="F171" s="43"/>
      <c r="G171" s="44"/>
      <c r="H171" s="45"/>
      <c r="I171" s="43"/>
      <c r="J171" s="46"/>
      <c r="K171" s="24"/>
      <c r="L171" s="24"/>
    </row>
    <row r="172" spans="1:12" x14ac:dyDescent="0.4">
      <c r="A172" s="24"/>
      <c r="B172" s="24"/>
      <c r="C172" s="42"/>
      <c r="D172" s="43"/>
      <c r="E172" s="43"/>
      <c r="F172" s="43"/>
      <c r="G172" s="44"/>
      <c r="H172" s="45"/>
      <c r="I172" s="43"/>
      <c r="J172" s="46"/>
      <c r="K172" s="24"/>
      <c r="L172" s="24"/>
    </row>
    <row r="173" spans="1:12" x14ac:dyDescent="0.4">
      <c r="A173" s="24"/>
      <c r="B173" s="24"/>
      <c r="C173" s="42"/>
      <c r="D173" s="43"/>
      <c r="E173" s="43"/>
      <c r="F173" s="43"/>
      <c r="G173" s="44"/>
      <c r="H173" s="45"/>
      <c r="I173" s="43"/>
      <c r="J173" s="46"/>
      <c r="K173" s="24"/>
      <c r="L173" s="24"/>
    </row>
    <row r="174" spans="1:12" x14ac:dyDescent="0.4">
      <c r="A174" s="24"/>
      <c r="B174" s="24"/>
      <c r="C174" s="42"/>
      <c r="D174" s="43"/>
      <c r="E174" s="43"/>
      <c r="F174" s="43"/>
      <c r="G174" s="44"/>
      <c r="H174" s="45"/>
      <c r="I174" s="43"/>
      <c r="J174" s="46"/>
      <c r="K174" s="24"/>
      <c r="L174" s="24"/>
    </row>
    <row r="175" spans="1:12" x14ac:dyDescent="0.4">
      <c r="A175" s="24"/>
      <c r="B175" s="24"/>
      <c r="C175" s="42"/>
      <c r="D175" s="43"/>
      <c r="E175" s="43"/>
      <c r="F175" s="43"/>
      <c r="G175" s="44"/>
      <c r="H175" s="45"/>
      <c r="I175" s="43"/>
      <c r="J175" s="46"/>
      <c r="K175" s="24"/>
      <c r="L175" s="24"/>
    </row>
    <row r="176" spans="1:12" x14ac:dyDescent="0.4">
      <c r="A176" s="24"/>
      <c r="B176" s="24"/>
      <c r="C176" s="42"/>
      <c r="D176" s="43"/>
      <c r="E176" s="43"/>
      <c r="F176" s="43"/>
      <c r="G176" s="44"/>
      <c r="H176" s="45"/>
      <c r="I176" s="43"/>
      <c r="J176" s="46"/>
      <c r="K176" s="24"/>
      <c r="L176" s="24"/>
    </row>
    <row r="177" spans="1:12" x14ac:dyDescent="0.4">
      <c r="A177" s="24"/>
      <c r="B177" s="24"/>
      <c r="C177" s="42"/>
      <c r="D177" s="43"/>
      <c r="E177" s="43"/>
      <c r="F177" s="43"/>
      <c r="G177" s="44"/>
      <c r="H177" s="45"/>
      <c r="I177" s="43"/>
      <c r="J177" s="46"/>
      <c r="K177" s="24"/>
      <c r="L177" s="24"/>
    </row>
    <row r="178" spans="1:12" x14ac:dyDescent="0.4">
      <c r="A178" s="24"/>
      <c r="B178" s="24"/>
      <c r="C178" s="42"/>
      <c r="D178" s="43"/>
      <c r="E178" s="43"/>
      <c r="F178" s="43"/>
      <c r="G178" s="44"/>
      <c r="H178" s="45"/>
      <c r="I178" s="43"/>
      <c r="J178" s="46"/>
      <c r="K178" s="24"/>
      <c r="L178" s="24"/>
    </row>
    <row r="179" spans="1:12" x14ac:dyDescent="0.4">
      <c r="A179" s="24"/>
      <c r="B179" s="24"/>
      <c r="C179" s="42"/>
      <c r="D179" s="43"/>
      <c r="E179" s="43"/>
      <c r="F179" s="43"/>
      <c r="G179" s="44"/>
      <c r="H179" s="45"/>
      <c r="I179" s="43"/>
      <c r="J179" s="46"/>
      <c r="K179" s="24"/>
      <c r="L179" s="24"/>
    </row>
    <row r="180" spans="1:12" x14ac:dyDescent="0.4">
      <c r="A180" s="24"/>
      <c r="B180" s="24"/>
      <c r="C180" s="42"/>
      <c r="D180" s="43"/>
      <c r="E180" s="43"/>
      <c r="F180" s="43"/>
      <c r="G180" s="44"/>
      <c r="H180" s="45"/>
      <c r="I180" s="43"/>
      <c r="J180" s="46"/>
      <c r="K180" s="24"/>
      <c r="L180" s="24"/>
    </row>
    <row r="181" spans="1:12" x14ac:dyDescent="0.4">
      <c r="A181" s="24"/>
      <c r="B181" s="24"/>
      <c r="C181" s="42"/>
      <c r="D181" s="43"/>
      <c r="E181" s="43"/>
      <c r="F181" s="43"/>
      <c r="G181" s="44"/>
      <c r="H181" s="45"/>
      <c r="I181" s="43"/>
      <c r="J181" s="46"/>
      <c r="K181" s="24"/>
      <c r="L181" s="24"/>
    </row>
    <row r="182" spans="1:12" x14ac:dyDescent="0.4">
      <c r="A182" s="24"/>
      <c r="B182" s="24"/>
      <c r="C182" s="42"/>
      <c r="D182" s="43"/>
      <c r="E182" s="43"/>
      <c r="F182" s="43"/>
      <c r="G182" s="44"/>
      <c r="H182" s="45"/>
      <c r="I182" s="43"/>
      <c r="J182" s="46"/>
      <c r="K182" s="24"/>
      <c r="L182" s="24"/>
    </row>
    <row r="183" spans="1:12" x14ac:dyDescent="0.4">
      <c r="A183" s="24"/>
      <c r="B183" s="24"/>
      <c r="C183" s="42"/>
      <c r="D183" s="43"/>
      <c r="E183" s="43"/>
      <c r="F183" s="43"/>
      <c r="G183" s="44"/>
      <c r="H183" s="45"/>
      <c r="I183" s="43"/>
      <c r="J183" s="46"/>
      <c r="K183" s="24"/>
      <c r="L183" s="24"/>
    </row>
    <row r="184" spans="1:12" x14ac:dyDescent="0.4">
      <c r="A184" s="24"/>
      <c r="B184" s="24"/>
      <c r="C184" s="42"/>
      <c r="D184" s="43"/>
      <c r="E184" s="43"/>
      <c r="F184" s="43"/>
      <c r="G184" s="44"/>
      <c r="H184" s="45"/>
      <c r="I184" s="43"/>
      <c r="J184" s="46"/>
      <c r="K184" s="24"/>
      <c r="L184" s="24"/>
    </row>
    <row r="185" spans="1:12" x14ac:dyDescent="0.4">
      <c r="A185" s="24"/>
      <c r="B185" s="24"/>
      <c r="C185" s="42"/>
      <c r="D185" s="43"/>
      <c r="E185" s="43"/>
      <c r="F185" s="43"/>
      <c r="G185" s="44"/>
      <c r="H185" s="45"/>
      <c r="I185" s="43"/>
      <c r="J185" s="46"/>
      <c r="K185" s="24"/>
      <c r="L185" s="24"/>
    </row>
    <row r="186" spans="1:12" x14ac:dyDescent="0.4">
      <c r="A186" s="24"/>
      <c r="B186" s="24"/>
      <c r="C186" s="42"/>
      <c r="D186" s="43"/>
      <c r="E186" s="43"/>
      <c r="F186" s="43"/>
      <c r="G186" s="44"/>
      <c r="H186" s="45"/>
      <c r="I186" s="43"/>
      <c r="J186" s="46"/>
      <c r="K186" s="24"/>
      <c r="L186" s="24"/>
    </row>
    <row r="187" spans="1:12" x14ac:dyDescent="0.4">
      <c r="A187" s="24"/>
      <c r="B187" s="24"/>
      <c r="C187" s="42"/>
      <c r="D187" s="43"/>
      <c r="E187" s="43"/>
      <c r="F187" s="43"/>
      <c r="G187" s="44"/>
      <c r="H187" s="45"/>
      <c r="I187" s="43"/>
      <c r="J187" s="46"/>
      <c r="K187" s="24"/>
      <c r="L187" s="24"/>
    </row>
    <row r="188" spans="1:12" x14ac:dyDescent="0.4">
      <c r="A188" s="24"/>
      <c r="B188" s="24"/>
      <c r="C188" s="42"/>
      <c r="D188" s="43"/>
      <c r="E188" s="43"/>
      <c r="F188" s="43"/>
      <c r="G188" s="44"/>
      <c r="H188" s="45"/>
      <c r="I188" s="43"/>
      <c r="J188" s="46"/>
      <c r="K188" s="24"/>
      <c r="L188" s="24"/>
    </row>
    <row r="189" spans="1:12" x14ac:dyDescent="0.4">
      <c r="A189" s="24"/>
      <c r="B189" s="24"/>
      <c r="C189" s="42"/>
      <c r="D189" s="43"/>
      <c r="E189" s="43"/>
      <c r="F189" s="43"/>
      <c r="G189" s="44"/>
      <c r="H189" s="45"/>
      <c r="I189" s="43"/>
      <c r="J189" s="46"/>
      <c r="K189" s="24"/>
      <c r="L189" s="24"/>
    </row>
    <row r="190" spans="1:12" x14ac:dyDescent="0.4">
      <c r="A190" s="24"/>
      <c r="B190" s="24"/>
      <c r="C190" s="42"/>
      <c r="D190" s="43"/>
      <c r="E190" s="43"/>
      <c r="F190" s="43"/>
      <c r="G190" s="44"/>
      <c r="H190" s="45"/>
      <c r="I190" s="43"/>
      <c r="J190" s="46"/>
      <c r="K190" s="24"/>
      <c r="L190" s="24"/>
    </row>
    <row r="191" spans="1:12" x14ac:dyDescent="0.4">
      <c r="A191" s="24"/>
      <c r="B191" s="24"/>
      <c r="C191" s="42"/>
      <c r="D191" s="43"/>
      <c r="E191" s="43"/>
      <c r="F191" s="43"/>
      <c r="G191" s="44"/>
      <c r="H191" s="45"/>
      <c r="I191" s="43"/>
      <c r="J191" s="46"/>
      <c r="K191" s="24"/>
      <c r="L191" s="24"/>
    </row>
    <row r="192" spans="1:12" x14ac:dyDescent="0.4">
      <c r="A192" s="24"/>
      <c r="B192" s="24"/>
      <c r="C192" s="42"/>
      <c r="D192" s="43"/>
      <c r="E192" s="43"/>
      <c r="F192" s="43"/>
      <c r="G192" s="44"/>
      <c r="H192" s="45"/>
      <c r="I192" s="43"/>
      <c r="J192" s="46"/>
      <c r="K192" s="24"/>
      <c r="L192" s="24"/>
    </row>
    <row r="193" spans="1:12" x14ac:dyDescent="0.4">
      <c r="A193" s="24"/>
      <c r="B193" s="24"/>
      <c r="C193" s="42"/>
      <c r="D193" s="43"/>
      <c r="E193" s="43"/>
      <c r="F193" s="43"/>
      <c r="G193" s="44"/>
      <c r="H193" s="45"/>
      <c r="I193" s="43"/>
      <c r="J193" s="46"/>
      <c r="K193" s="24"/>
      <c r="L193" s="24"/>
    </row>
    <row r="194" spans="1:12" x14ac:dyDescent="0.4">
      <c r="A194" s="24"/>
      <c r="B194" s="24"/>
      <c r="C194" s="42"/>
      <c r="D194" s="43"/>
      <c r="E194" s="43"/>
      <c r="F194" s="43"/>
      <c r="G194" s="44"/>
      <c r="H194" s="45"/>
      <c r="I194" s="43"/>
      <c r="J194" s="46"/>
      <c r="K194" s="24"/>
      <c r="L194" s="24"/>
    </row>
    <row r="195" spans="1:12" x14ac:dyDescent="0.4">
      <c r="A195" s="24"/>
      <c r="B195" s="24"/>
      <c r="C195" s="42"/>
      <c r="D195" s="43"/>
      <c r="E195" s="43"/>
      <c r="F195" s="43"/>
      <c r="G195" s="44"/>
      <c r="H195" s="45"/>
      <c r="I195" s="43"/>
      <c r="J195" s="46"/>
      <c r="K195" s="24"/>
      <c r="L195" s="24"/>
    </row>
    <row r="196" spans="1:12" x14ac:dyDescent="0.4">
      <c r="A196" s="24"/>
      <c r="B196" s="24"/>
      <c r="C196" s="42"/>
      <c r="D196" s="43"/>
      <c r="E196" s="43"/>
      <c r="F196" s="43"/>
      <c r="G196" s="44"/>
      <c r="H196" s="45"/>
      <c r="I196" s="43"/>
      <c r="J196" s="46"/>
      <c r="K196" s="24"/>
      <c r="L196" s="24"/>
    </row>
    <row r="197" spans="1:12" x14ac:dyDescent="0.4">
      <c r="A197" s="24"/>
      <c r="B197" s="24"/>
      <c r="C197" s="42"/>
      <c r="D197" s="43"/>
      <c r="E197" s="43"/>
      <c r="F197" s="43"/>
      <c r="G197" s="44"/>
      <c r="H197" s="45"/>
      <c r="I197" s="43"/>
      <c r="J197" s="46"/>
      <c r="K197" s="24"/>
      <c r="L197" s="24"/>
    </row>
    <row r="198" spans="1:12" x14ac:dyDescent="0.4">
      <c r="A198" s="24"/>
      <c r="B198" s="24"/>
      <c r="C198" s="42"/>
      <c r="D198" s="43"/>
      <c r="E198" s="43"/>
      <c r="F198" s="43"/>
      <c r="G198" s="44"/>
      <c r="H198" s="45"/>
      <c r="I198" s="43"/>
      <c r="J198" s="46"/>
      <c r="K198" s="24"/>
      <c r="L198" s="24"/>
    </row>
    <row r="199" spans="1:12" x14ac:dyDescent="0.4">
      <c r="A199" s="24"/>
      <c r="B199" s="24"/>
      <c r="C199" s="42"/>
      <c r="D199" s="43"/>
      <c r="E199" s="43"/>
      <c r="F199" s="43"/>
      <c r="G199" s="44"/>
      <c r="H199" s="45"/>
      <c r="I199" s="43"/>
      <c r="J199" s="46"/>
      <c r="K199" s="24"/>
      <c r="L199" s="24"/>
    </row>
    <row r="200" spans="1:12" x14ac:dyDescent="0.4">
      <c r="A200" s="24"/>
      <c r="B200" s="24"/>
      <c r="C200" s="42"/>
      <c r="D200" s="43"/>
      <c r="E200" s="43"/>
      <c r="F200" s="43"/>
      <c r="G200" s="44"/>
      <c r="H200" s="45"/>
      <c r="I200" s="43"/>
      <c r="J200" s="46"/>
      <c r="K200" s="24"/>
      <c r="L200" s="24"/>
    </row>
    <row r="201" spans="1:12" x14ac:dyDescent="0.4">
      <c r="A201" s="24"/>
      <c r="B201" s="24"/>
      <c r="C201" s="42"/>
      <c r="D201" s="43"/>
      <c r="E201" s="43"/>
      <c r="F201" s="43"/>
      <c r="G201" s="44"/>
      <c r="H201" s="45"/>
      <c r="I201" s="43"/>
      <c r="J201" s="46"/>
      <c r="K201" s="24"/>
      <c r="L201" s="24"/>
    </row>
    <row r="202" spans="1:12" x14ac:dyDescent="0.4">
      <c r="A202" s="24"/>
      <c r="B202" s="24"/>
      <c r="C202" s="42"/>
      <c r="D202" s="43"/>
      <c r="E202" s="43"/>
      <c r="F202" s="43"/>
      <c r="G202" s="44"/>
      <c r="H202" s="45"/>
      <c r="I202" s="43"/>
      <c r="J202" s="46"/>
      <c r="K202" s="24"/>
      <c r="L202" s="24"/>
    </row>
    <row r="203" spans="1:12" x14ac:dyDescent="0.4">
      <c r="A203" s="24"/>
      <c r="B203" s="24"/>
      <c r="C203" s="42"/>
      <c r="D203" s="43"/>
      <c r="E203" s="43"/>
      <c r="F203" s="43"/>
      <c r="G203" s="44"/>
      <c r="H203" s="45"/>
      <c r="I203" s="43"/>
      <c r="J203" s="46"/>
      <c r="K203" s="24"/>
      <c r="L203" s="24"/>
    </row>
    <row r="204" spans="1:12" x14ac:dyDescent="0.4">
      <c r="A204" s="24"/>
      <c r="B204" s="24"/>
      <c r="C204" s="42"/>
      <c r="D204" s="43"/>
      <c r="E204" s="43"/>
      <c r="F204" s="43"/>
      <c r="G204" s="44"/>
      <c r="H204" s="45"/>
      <c r="I204" s="43"/>
      <c r="J204" s="46"/>
      <c r="K204" s="24"/>
      <c r="L204" s="24"/>
    </row>
    <row r="205" spans="1:12" x14ac:dyDescent="0.4">
      <c r="A205" s="24"/>
      <c r="B205" s="24"/>
      <c r="C205" s="42"/>
      <c r="D205" s="43"/>
      <c r="E205" s="43"/>
      <c r="F205" s="43"/>
      <c r="G205" s="44"/>
      <c r="H205" s="45"/>
      <c r="I205" s="43"/>
      <c r="J205" s="46"/>
      <c r="K205" s="24"/>
      <c r="L205" s="24"/>
    </row>
    <row r="206" spans="1:12" x14ac:dyDescent="0.4">
      <c r="A206" s="24"/>
      <c r="B206" s="24"/>
      <c r="C206" s="42"/>
      <c r="D206" s="43"/>
      <c r="E206" s="43"/>
      <c r="F206" s="43"/>
      <c r="G206" s="44"/>
      <c r="H206" s="45"/>
      <c r="I206" s="43"/>
      <c r="J206" s="46"/>
      <c r="K206" s="24"/>
      <c r="L206" s="24"/>
    </row>
    <row r="207" spans="1:12" x14ac:dyDescent="0.4">
      <c r="A207" s="24"/>
      <c r="B207" s="24"/>
      <c r="C207" s="42"/>
      <c r="D207" s="43"/>
      <c r="E207" s="43"/>
      <c r="F207" s="43"/>
      <c r="G207" s="44"/>
      <c r="H207" s="45"/>
      <c r="I207" s="43"/>
      <c r="J207" s="46"/>
      <c r="K207" s="24"/>
      <c r="L207" s="24"/>
    </row>
    <row r="208" spans="1:12" x14ac:dyDescent="0.4">
      <c r="A208" s="24"/>
      <c r="B208" s="24"/>
      <c r="C208" s="42"/>
      <c r="D208" s="43"/>
      <c r="E208" s="43"/>
      <c r="F208" s="43"/>
      <c r="G208" s="44"/>
      <c r="H208" s="45"/>
      <c r="I208" s="43"/>
      <c r="J208" s="46"/>
      <c r="K208" s="24"/>
      <c r="L208" s="24"/>
    </row>
    <row r="209" spans="1:12" x14ac:dyDescent="0.4">
      <c r="A209" s="24"/>
      <c r="B209" s="24"/>
      <c r="C209" s="42"/>
      <c r="D209" s="43"/>
      <c r="E209" s="43"/>
      <c r="F209" s="43"/>
      <c r="G209" s="44"/>
      <c r="H209" s="45"/>
      <c r="I209" s="43"/>
      <c r="J209" s="46"/>
      <c r="K209" s="24"/>
      <c r="L209" s="24"/>
    </row>
    <row r="210" spans="1:12" x14ac:dyDescent="0.4">
      <c r="A210" s="24"/>
      <c r="B210" s="24"/>
      <c r="C210" s="42"/>
      <c r="D210" s="43"/>
      <c r="E210" s="43"/>
      <c r="F210" s="43"/>
      <c r="G210" s="44"/>
      <c r="H210" s="45"/>
      <c r="I210" s="43"/>
      <c r="J210" s="46"/>
      <c r="K210" s="24"/>
      <c r="L210" s="24"/>
    </row>
    <row r="211" spans="1:12" x14ac:dyDescent="0.4">
      <c r="A211" s="24"/>
      <c r="B211" s="24"/>
      <c r="C211" s="42"/>
      <c r="D211" s="43"/>
      <c r="E211" s="43"/>
      <c r="F211" s="43"/>
      <c r="G211" s="44"/>
      <c r="H211" s="45"/>
      <c r="I211" s="43"/>
      <c r="J211" s="46"/>
      <c r="K211" s="24"/>
      <c r="L211" s="24"/>
    </row>
    <row r="212" spans="1:12" x14ac:dyDescent="0.4">
      <c r="A212" s="24"/>
      <c r="B212" s="24"/>
      <c r="C212" s="42"/>
      <c r="D212" s="43"/>
      <c r="E212" s="43"/>
      <c r="F212" s="43"/>
      <c r="G212" s="44"/>
      <c r="H212" s="45"/>
      <c r="I212" s="43"/>
      <c r="J212" s="46"/>
      <c r="K212" s="24"/>
      <c r="L212" s="24"/>
    </row>
    <row r="213" spans="1:12" x14ac:dyDescent="0.4">
      <c r="A213" s="24"/>
      <c r="B213" s="24"/>
      <c r="C213" s="42"/>
      <c r="D213" s="43"/>
      <c r="E213" s="43"/>
      <c r="F213" s="43"/>
      <c r="G213" s="44"/>
      <c r="H213" s="45"/>
      <c r="I213" s="43"/>
      <c r="J213" s="46"/>
      <c r="K213" s="24"/>
      <c r="L213" s="24"/>
    </row>
    <row r="214" spans="1:12" x14ac:dyDescent="0.4">
      <c r="A214" s="24"/>
      <c r="B214" s="24"/>
      <c r="C214" s="42"/>
      <c r="D214" s="43"/>
      <c r="E214" s="43"/>
      <c r="F214" s="43"/>
      <c r="G214" s="44"/>
      <c r="H214" s="45"/>
      <c r="I214" s="43"/>
      <c r="J214" s="46"/>
      <c r="K214" s="24"/>
      <c r="L214" s="24"/>
    </row>
    <row r="215" spans="1:12" x14ac:dyDescent="0.4">
      <c r="A215" s="24"/>
      <c r="B215" s="24"/>
      <c r="C215" s="42"/>
      <c r="D215" s="43"/>
      <c r="E215" s="43"/>
      <c r="F215" s="43"/>
      <c r="G215" s="44"/>
      <c r="H215" s="45"/>
      <c r="I215" s="43"/>
      <c r="J215" s="46"/>
      <c r="K215" s="24"/>
      <c r="L215" s="24"/>
    </row>
    <row r="216" spans="1:12" x14ac:dyDescent="0.4">
      <c r="A216" s="24"/>
      <c r="B216" s="24"/>
      <c r="C216" s="42"/>
      <c r="D216" s="43"/>
      <c r="E216" s="43"/>
      <c r="F216" s="43"/>
      <c r="G216" s="44"/>
      <c r="H216" s="45"/>
      <c r="I216" s="43"/>
      <c r="J216" s="46"/>
      <c r="K216" s="24"/>
      <c r="L216" s="24"/>
    </row>
    <row r="217" spans="1:12" x14ac:dyDescent="0.4">
      <c r="A217" s="24"/>
      <c r="B217" s="24"/>
      <c r="C217" s="42"/>
      <c r="D217" s="43"/>
      <c r="E217" s="43"/>
      <c r="F217" s="43"/>
      <c r="G217" s="44"/>
      <c r="H217" s="45"/>
      <c r="I217" s="43"/>
      <c r="J217" s="46"/>
      <c r="K217" s="24"/>
      <c r="L217" s="24"/>
    </row>
    <row r="218" spans="1:12" x14ac:dyDescent="0.4">
      <c r="A218" s="24"/>
      <c r="B218" s="24"/>
      <c r="C218" s="42"/>
      <c r="D218" s="43"/>
      <c r="E218" s="43"/>
      <c r="F218" s="43"/>
      <c r="G218" s="44"/>
      <c r="H218" s="45"/>
      <c r="I218" s="43"/>
      <c r="J218" s="46"/>
      <c r="K218" s="24"/>
      <c r="L218" s="24"/>
    </row>
    <row r="219" spans="1:12" x14ac:dyDescent="0.4">
      <c r="A219" s="24"/>
      <c r="B219" s="24"/>
      <c r="C219" s="42"/>
      <c r="D219" s="43"/>
      <c r="E219" s="43"/>
      <c r="F219" s="43"/>
      <c r="G219" s="44"/>
      <c r="H219" s="45"/>
      <c r="I219" s="43"/>
      <c r="J219" s="46"/>
      <c r="K219" s="24"/>
      <c r="L219" s="24"/>
    </row>
    <row r="220" spans="1:12" x14ac:dyDescent="0.4">
      <c r="A220" s="24"/>
      <c r="B220" s="24"/>
      <c r="C220" s="42"/>
      <c r="D220" s="43"/>
      <c r="E220" s="43"/>
      <c r="F220" s="43"/>
      <c r="G220" s="44"/>
      <c r="H220" s="45"/>
      <c r="I220" s="43"/>
      <c r="J220" s="46"/>
      <c r="K220" s="24"/>
      <c r="L220" s="24"/>
    </row>
    <row r="221" spans="1:12" x14ac:dyDescent="0.4">
      <c r="A221" s="24"/>
      <c r="B221" s="24"/>
      <c r="C221" s="42"/>
      <c r="D221" s="43"/>
      <c r="E221" s="43"/>
      <c r="F221" s="43"/>
      <c r="G221" s="44"/>
      <c r="H221" s="45"/>
      <c r="I221" s="43"/>
      <c r="J221" s="46"/>
      <c r="K221" s="24"/>
      <c r="L221" s="24"/>
    </row>
    <row r="222" spans="1:12" x14ac:dyDescent="0.4">
      <c r="A222" s="24"/>
      <c r="B222" s="24"/>
      <c r="C222" s="42"/>
      <c r="D222" s="43"/>
      <c r="E222" s="43"/>
      <c r="F222" s="43"/>
      <c r="G222" s="44"/>
      <c r="H222" s="45"/>
      <c r="I222" s="43"/>
      <c r="J222" s="46"/>
      <c r="K222" s="24"/>
      <c r="L222" s="24"/>
    </row>
    <row r="223" spans="1:12" x14ac:dyDescent="0.4">
      <c r="A223" s="24"/>
      <c r="B223" s="24"/>
      <c r="C223" s="42"/>
      <c r="D223" s="43"/>
      <c r="E223" s="43"/>
      <c r="F223" s="43"/>
      <c r="G223" s="44"/>
      <c r="H223" s="45"/>
      <c r="I223" s="43"/>
      <c r="J223" s="46"/>
      <c r="K223" s="24"/>
      <c r="L223" s="24"/>
    </row>
    <row r="224" spans="1:12" x14ac:dyDescent="0.4">
      <c r="A224" s="24"/>
      <c r="B224" s="24"/>
      <c r="C224" s="42"/>
      <c r="D224" s="43"/>
      <c r="E224" s="43"/>
      <c r="F224" s="43"/>
      <c r="G224" s="44"/>
      <c r="H224" s="45"/>
      <c r="I224" s="43"/>
      <c r="J224" s="46"/>
      <c r="K224" s="24"/>
      <c r="L224" s="24"/>
    </row>
    <row r="225" spans="1:12" x14ac:dyDescent="0.4">
      <c r="A225" s="24"/>
      <c r="B225" s="24"/>
      <c r="C225" s="42"/>
      <c r="D225" s="43"/>
      <c r="E225" s="43"/>
      <c r="F225" s="43"/>
      <c r="G225" s="44"/>
      <c r="H225" s="45"/>
      <c r="I225" s="43"/>
      <c r="J225" s="46"/>
      <c r="K225" s="24"/>
      <c r="L225" s="24"/>
    </row>
    <row r="226" spans="1:12" x14ac:dyDescent="0.4">
      <c r="A226" s="24"/>
      <c r="B226" s="24"/>
      <c r="C226" s="42"/>
      <c r="D226" s="43"/>
      <c r="E226" s="43"/>
      <c r="F226" s="43"/>
      <c r="G226" s="44"/>
      <c r="H226" s="45"/>
      <c r="I226" s="43"/>
      <c r="J226" s="46"/>
      <c r="K226" s="24"/>
      <c r="L226" s="24"/>
    </row>
    <row r="227" spans="1:12" x14ac:dyDescent="0.4">
      <c r="A227" s="24"/>
      <c r="B227" s="24"/>
      <c r="C227" s="42"/>
      <c r="D227" s="43"/>
      <c r="E227" s="43"/>
      <c r="F227" s="43"/>
      <c r="G227" s="44"/>
      <c r="H227" s="45"/>
      <c r="I227" s="43"/>
      <c r="J227" s="46"/>
      <c r="K227" s="24"/>
      <c r="L227" s="24"/>
    </row>
    <row r="228" spans="1:12" x14ac:dyDescent="0.4">
      <c r="A228" s="24"/>
      <c r="B228" s="24"/>
      <c r="C228" s="42"/>
      <c r="D228" s="43"/>
      <c r="E228" s="43"/>
      <c r="F228" s="43"/>
      <c r="G228" s="44"/>
      <c r="H228" s="45"/>
      <c r="I228" s="43"/>
      <c r="J228" s="46"/>
      <c r="K228" s="24"/>
      <c r="L228" s="24"/>
    </row>
    <row r="229" spans="1:12" x14ac:dyDescent="0.4">
      <c r="A229" s="24"/>
      <c r="B229" s="24"/>
      <c r="C229" s="42"/>
      <c r="D229" s="43"/>
      <c r="E229" s="43"/>
      <c r="F229" s="43"/>
      <c r="G229" s="44"/>
      <c r="H229" s="45"/>
      <c r="I229" s="43"/>
      <c r="J229" s="46"/>
      <c r="K229" s="24"/>
      <c r="L229" s="24"/>
    </row>
    <row r="230" spans="1:12" x14ac:dyDescent="0.4">
      <c r="A230" s="24"/>
      <c r="B230" s="24"/>
      <c r="C230" s="42"/>
      <c r="D230" s="43"/>
      <c r="E230" s="43"/>
      <c r="F230" s="43"/>
      <c r="G230" s="44"/>
      <c r="H230" s="45"/>
      <c r="I230" s="43"/>
      <c r="J230" s="46"/>
      <c r="K230" s="24"/>
      <c r="L230" s="24"/>
    </row>
    <row r="231" spans="1:12" x14ac:dyDescent="0.4">
      <c r="A231" s="24"/>
      <c r="B231" s="24"/>
      <c r="C231" s="42"/>
      <c r="D231" s="43"/>
      <c r="E231" s="43"/>
      <c r="F231" s="43"/>
      <c r="G231" s="44"/>
      <c r="H231" s="45"/>
      <c r="I231" s="43"/>
      <c r="J231" s="46"/>
      <c r="K231" s="24"/>
      <c r="L231" s="24"/>
    </row>
    <row r="232" spans="1:12" x14ac:dyDescent="0.4">
      <c r="A232" s="24"/>
      <c r="B232" s="24"/>
      <c r="C232" s="42"/>
      <c r="D232" s="43"/>
      <c r="E232" s="43"/>
      <c r="F232" s="43"/>
      <c r="G232" s="44"/>
      <c r="H232" s="45"/>
      <c r="I232" s="43"/>
      <c r="J232" s="46"/>
      <c r="K232" s="24"/>
      <c r="L232" s="24"/>
    </row>
    <row r="233" spans="1:12" x14ac:dyDescent="0.4">
      <c r="A233" s="24"/>
      <c r="B233" s="24"/>
      <c r="C233" s="42"/>
      <c r="D233" s="43"/>
      <c r="E233" s="43"/>
      <c r="F233" s="43"/>
      <c r="G233" s="44"/>
      <c r="H233" s="45"/>
      <c r="I233" s="43"/>
      <c r="J233" s="46"/>
      <c r="K233" s="24"/>
      <c r="L233" s="24"/>
    </row>
    <row r="234" spans="1:12" x14ac:dyDescent="0.4">
      <c r="A234" s="24"/>
      <c r="B234" s="24"/>
      <c r="C234" s="42"/>
      <c r="D234" s="43"/>
      <c r="E234" s="43"/>
      <c r="F234" s="43"/>
      <c r="G234" s="44"/>
      <c r="H234" s="45"/>
      <c r="I234" s="43"/>
      <c r="J234" s="46"/>
      <c r="K234" s="24"/>
      <c r="L234" s="24"/>
    </row>
    <row r="235" spans="1:12" x14ac:dyDescent="0.4">
      <c r="A235" s="24"/>
      <c r="B235" s="24"/>
      <c r="C235" s="42"/>
      <c r="D235" s="43"/>
      <c r="E235" s="43"/>
      <c r="F235" s="43"/>
      <c r="G235" s="44"/>
      <c r="H235" s="45"/>
      <c r="I235" s="43"/>
      <c r="J235" s="46"/>
      <c r="K235" s="24"/>
      <c r="L235" s="24"/>
    </row>
  </sheetData>
  <mergeCells count="5">
    <mergeCell ref="C3:G3"/>
    <mergeCell ref="G36:K36"/>
    <mergeCell ref="A49:L49"/>
    <mergeCell ref="F99:K99"/>
    <mergeCell ref="G101:J101"/>
  </mergeCells>
  <printOptions horizontalCentered="1" verticalCentered="1"/>
  <pageMargins left="0.25" right="0.25" top="1.25" bottom="1.25" header="0.5" footer="0.5"/>
  <pageSetup scale="87" fitToHeight="3" orientation="portrait" horizontalDpi="300" verticalDpi="300" r:id="rId1"/>
  <headerFooter alignWithMargins="0"/>
  <rowBreaks count="1" manualBreakCount="1">
    <brk id="50"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91137" r:id="rId4" name="Check Box 1">
              <controlPr defaultSize="0" autoFill="0" autoLine="0" autoPict="0" altText="Impermeable Liner (Optional)">
                <anchor moveWithCells="1">
                  <from>
                    <xdr:col>3</xdr:col>
                    <xdr:colOff>0</xdr:colOff>
                    <xdr:row>81</xdr:row>
                    <xdr:rowOff>143933</xdr:rowOff>
                  </from>
                  <to>
                    <xdr:col>5</xdr:col>
                    <xdr:colOff>342900</xdr:colOff>
                    <xdr:row>83</xdr:row>
                    <xdr:rowOff>38100</xdr:rowOff>
                  </to>
                </anchor>
              </controlPr>
            </control>
          </mc:Choice>
        </mc:AlternateContent>
        <mc:AlternateContent xmlns:mc="http://schemas.openxmlformats.org/markup-compatibility/2006">
          <mc:Choice Requires="x14">
            <control shapeId="91138" r:id="rId5" name="Check Box 2">
              <controlPr defaultSize="0" autoFill="0" autoLine="0" autoPict="0">
                <anchor moveWithCells="1">
                  <from>
                    <xdr:col>3</xdr:col>
                    <xdr:colOff>0</xdr:colOff>
                    <xdr:row>73</xdr:row>
                    <xdr:rowOff>21167</xdr:rowOff>
                  </from>
                  <to>
                    <xdr:col>6</xdr:col>
                    <xdr:colOff>97367</xdr:colOff>
                    <xdr:row>75</xdr:row>
                    <xdr:rowOff>29633</xdr:rowOff>
                  </to>
                </anchor>
              </controlPr>
            </control>
          </mc:Choice>
        </mc:AlternateContent>
        <mc:AlternateContent xmlns:mc="http://schemas.openxmlformats.org/markup-compatibility/2006">
          <mc:Choice Requires="x14">
            <control shapeId="91139" r:id="rId6" name="Check Box 3">
              <controlPr defaultSize="0" autoFill="0" autoLine="0" autoPict="0">
                <anchor moveWithCells="1">
                  <from>
                    <xdr:col>3</xdr:col>
                    <xdr:colOff>0</xdr:colOff>
                    <xdr:row>75</xdr:row>
                    <xdr:rowOff>135467</xdr:rowOff>
                  </from>
                  <to>
                    <xdr:col>6</xdr:col>
                    <xdr:colOff>182033</xdr:colOff>
                    <xdr:row>77</xdr:row>
                    <xdr:rowOff>29633</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P235"/>
  <sheetViews>
    <sheetView topLeftCell="A72" zoomScale="120" zoomScaleNormal="120" workbookViewId="0">
      <selection activeCell="J97" sqref="J97"/>
    </sheetView>
  </sheetViews>
  <sheetFormatPr defaultColWidth="9.1171875" defaultRowHeight="12.7" x14ac:dyDescent="0.4"/>
  <cols>
    <col min="1" max="1" width="2.29296875" style="3" customWidth="1"/>
    <col min="2" max="2" width="10.41015625" style="3" hidden="1" customWidth="1"/>
    <col min="3" max="3" width="4.87890625" style="4" customWidth="1"/>
    <col min="4" max="5" width="9.1171875" style="5"/>
    <col min="6" max="6" width="10" style="5" bestFit="1" customWidth="1"/>
    <col min="7" max="7" width="10.1171875" style="2" bestFit="1" customWidth="1"/>
    <col min="8" max="8" width="9.29296875" style="1" bestFit="1" customWidth="1"/>
    <col min="9" max="9" width="12.41015625" style="5" customWidth="1"/>
    <col min="10" max="10" width="9" style="6" customWidth="1"/>
    <col min="11" max="11" width="9.1171875" style="3"/>
    <col min="12" max="12" width="2.29296875" style="3" customWidth="1"/>
    <col min="13" max="16384" width="9.1171875" style="24"/>
  </cols>
  <sheetData>
    <row r="1" spans="1:16" ht="48" customHeight="1" x14ac:dyDescent="0.55000000000000004">
      <c r="A1" s="47"/>
      <c r="B1" s="47"/>
      <c r="C1" s="48"/>
      <c r="D1" s="49"/>
      <c r="E1" s="49"/>
      <c r="F1" s="49"/>
      <c r="G1" s="50"/>
      <c r="H1" s="51"/>
      <c r="I1" s="49"/>
      <c r="J1" s="52"/>
      <c r="K1" s="53"/>
      <c r="L1" s="283" t="s">
        <v>168</v>
      </c>
      <c r="M1" s="22"/>
      <c r="N1" s="23"/>
      <c r="O1" s="23"/>
      <c r="P1" s="23"/>
    </row>
    <row r="2" spans="1:16" ht="17.25" customHeight="1" x14ac:dyDescent="0.5">
      <c r="A2" s="184"/>
      <c r="B2" s="184"/>
      <c r="C2" s="185" t="s">
        <v>74</v>
      </c>
      <c r="D2" s="183"/>
      <c r="E2" s="183"/>
      <c r="F2" s="183"/>
      <c r="G2" s="186"/>
      <c r="H2" s="187"/>
      <c r="I2" s="183"/>
      <c r="J2" s="188"/>
      <c r="K2" s="189"/>
      <c r="L2" s="190"/>
      <c r="M2" s="23"/>
      <c r="N2" s="23"/>
      <c r="O2" s="23"/>
      <c r="P2" s="23"/>
    </row>
    <row r="3" spans="1:16" ht="12" customHeight="1" x14ac:dyDescent="0.4">
      <c r="A3" s="184"/>
      <c r="B3" s="184"/>
      <c r="C3" s="372" t="s">
        <v>124</v>
      </c>
      <c r="D3" s="373"/>
      <c r="E3" s="373"/>
      <c r="F3" s="373"/>
      <c r="G3" s="374"/>
      <c r="H3" s="187"/>
      <c r="I3" s="183"/>
      <c r="J3" s="188"/>
      <c r="K3" s="189"/>
      <c r="L3" s="190"/>
      <c r="M3" s="23"/>
      <c r="N3" s="23"/>
      <c r="O3" s="23"/>
      <c r="P3" s="23"/>
    </row>
    <row r="4" spans="1:16" ht="12" customHeight="1" x14ac:dyDescent="0.4">
      <c r="A4" s="184"/>
      <c r="B4" s="184"/>
      <c r="C4" s="183" t="s">
        <v>27</v>
      </c>
      <c r="D4" s="183"/>
      <c r="E4" s="183"/>
      <c r="F4" s="183"/>
      <c r="G4" s="186"/>
      <c r="H4" s="187"/>
      <c r="I4" s="183"/>
      <c r="J4" s="188"/>
      <c r="K4" s="189"/>
      <c r="L4" s="190"/>
      <c r="M4" s="23"/>
      <c r="N4" s="23"/>
      <c r="O4" s="23"/>
      <c r="P4" s="23"/>
    </row>
    <row r="5" spans="1:16" ht="12" customHeight="1" x14ac:dyDescent="0.4">
      <c r="A5" s="184"/>
      <c r="B5" s="184"/>
      <c r="C5" s="191" t="s">
        <v>28</v>
      </c>
      <c r="D5" s="183"/>
      <c r="E5" s="183"/>
      <c r="F5" s="183"/>
      <c r="G5" s="293">
        <f>SUM('Project Startup Sheet'!M16)</f>
        <v>0</v>
      </c>
      <c r="H5" s="187"/>
      <c r="I5" s="183"/>
      <c r="J5" s="188"/>
      <c r="K5" s="189"/>
      <c r="L5" s="190"/>
      <c r="M5" s="23"/>
      <c r="N5" s="23"/>
      <c r="O5" s="23"/>
      <c r="P5" s="23"/>
    </row>
    <row r="6" spans="1:16" ht="12" customHeight="1" x14ac:dyDescent="0.4">
      <c r="A6" s="184"/>
      <c r="B6" s="184"/>
      <c r="C6" s="191" t="s">
        <v>29</v>
      </c>
      <c r="D6" s="183"/>
      <c r="E6" s="183"/>
      <c r="F6" s="183"/>
      <c r="G6" s="293">
        <f>SUM('Project Startup Sheet'!M17)</f>
        <v>0</v>
      </c>
      <c r="H6" s="187"/>
      <c r="I6" s="183"/>
      <c r="J6" s="188"/>
      <c r="K6" s="189"/>
      <c r="L6" s="190"/>
      <c r="M6" s="23"/>
      <c r="N6" s="23"/>
      <c r="O6" s="23"/>
      <c r="P6" s="23"/>
    </row>
    <row r="7" spans="1:16" ht="12" customHeight="1" x14ac:dyDescent="0.4">
      <c r="A7" s="184"/>
      <c r="B7" s="184"/>
      <c r="C7" s="191" t="s">
        <v>24</v>
      </c>
      <c r="D7" s="189"/>
      <c r="E7" s="183"/>
      <c r="F7" s="183"/>
      <c r="G7" s="293">
        <f>SUM('Project Startup Sheet'!M18)</f>
        <v>0</v>
      </c>
      <c r="H7" s="193" t="s">
        <v>26</v>
      </c>
      <c r="I7" s="183"/>
      <c r="J7" s="188"/>
      <c r="K7" s="189"/>
      <c r="L7" s="190"/>
      <c r="M7" s="23"/>
      <c r="N7" s="23"/>
      <c r="O7" s="23"/>
      <c r="P7" s="23"/>
    </row>
    <row r="8" spans="1:16" ht="12" customHeight="1" x14ac:dyDescent="0.4">
      <c r="A8" s="184"/>
      <c r="B8" s="184"/>
      <c r="C8" s="191" t="s">
        <v>25</v>
      </c>
      <c r="D8" s="183"/>
      <c r="E8" s="183"/>
      <c r="F8" s="183"/>
      <c r="G8" s="293">
        <f>SUM('Project Startup Sheet'!M19)</f>
        <v>0</v>
      </c>
      <c r="H8" s="193" t="s">
        <v>26</v>
      </c>
      <c r="I8" s="183"/>
      <c r="J8" s="188"/>
      <c r="K8" s="189"/>
      <c r="L8" s="190"/>
      <c r="M8" s="23"/>
      <c r="N8" s="23"/>
      <c r="O8" s="23"/>
      <c r="P8" s="23"/>
    </row>
    <row r="9" spans="1:16" ht="12" customHeight="1" x14ac:dyDescent="0.4">
      <c r="A9" s="184"/>
      <c r="B9" s="184"/>
      <c r="C9" s="191" t="s">
        <v>31</v>
      </c>
      <c r="D9" s="183"/>
      <c r="E9" s="183"/>
      <c r="F9" s="183"/>
      <c r="G9" s="192">
        <f>SUM('Project Startup Sheet'!M20)</f>
        <v>0</v>
      </c>
      <c r="H9" s="193" t="s">
        <v>32</v>
      </c>
      <c r="I9" s="183"/>
      <c r="J9" s="188"/>
      <c r="K9" s="189"/>
      <c r="L9" s="190"/>
      <c r="M9" s="23"/>
      <c r="N9" s="23"/>
      <c r="O9" s="23"/>
      <c r="P9" s="23"/>
    </row>
    <row r="10" spans="1:16" ht="12" customHeight="1" x14ac:dyDescent="0.4">
      <c r="A10" s="184"/>
      <c r="B10" s="184"/>
      <c r="C10" s="191" t="s">
        <v>139</v>
      </c>
      <c r="D10" s="183"/>
      <c r="E10" s="183"/>
      <c r="F10" s="183"/>
      <c r="G10" s="192">
        <f>SUM('Project Startup Sheet'!M25)</f>
        <v>0</v>
      </c>
      <c r="H10" s="193" t="s">
        <v>33</v>
      </c>
      <c r="I10" s="183"/>
      <c r="J10" s="188"/>
      <c r="K10" s="189"/>
      <c r="L10" s="190"/>
      <c r="M10" s="23"/>
      <c r="N10" s="23"/>
      <c r="O10" s="23"/>
      <c r="P10" s="23"/>
    </row>
    <row r="11" spans="1:16" ht="12" customHeight="1" x14ac:dyDescent="0.4">
      <c r="A11" s="184"/>
      <c r="B11" s="184"/>
      <c r="C11" s="191" t="s">
        <v>138</v>
      </c>
      <c r="D11" s="183"/>
      <c r="E11" s="183"/>
      <c r="F11" s="183"/>
      <c r="G11" s="192">
        <f>SUM('Project Startup Sheet'!M23)</f>
        <v>0</v>
      </c>
      <c r="H11" s="191" t="s">
        <v>40</v>
      </c>
      <c r="I11" s="183"/>
      <c r="J11" s="188"/>
      <c r="K11" s="189"/>
      <c r="L11" s="190"/>
      <c r="M11" s="23"/>
      <c r="N11" s="23"/>
      <c r="O11" s="23"/>
      <c r="P11" s="23"/>
    </row>
    <row r="12" spans="1:16" ht="12" customHeight="1" x14ac:dyDescent="0.4">
      <c r="A12" s="184"/>
      <c r="B12" s="184"/>
      <c r="C12" s="191" t="s">
        <v>9</v>
      </c>
      <c r="D12" s="183"/>
      <c r="E12" s="183"/>
      <c r="F12" s="183"/>
      <c r="G12" s="192">
        <f>SUM('Project Startup Sheet'!M26)</f>
        <v>0</v>
      </c>
      <c r="H12" s="191" t="s">
        <v>41</v>
      </c>
      <c r="I12" s="183"/>
      <c r="J12" s="188"/>
      <c r="K12" s="189"/>
      <c r="L12" s="190"/>
      <c r="M12" s="23"/>
      <c r="N12" s="23"/>
      <c r="O12" s="23"/>
      <c r="P12" s="23"/>
    </row>
    <row r="13" spans="1:16" ht="12" customHeight="1" x14ac:dyDescent="0.4">
      <c r="A13" s="184"/>
      <c r="B13" s="184"/>
      <c r="C13" s="191" t="s">
        <v>50</v>
      </c>
      <c r="D13" s="183"/>
      <c r="E13" s="183"/>
      <c r="F13" s="183"/>
      <c r="G13" s="192">
        <f>SUM('Project Startup Sheet'!M15)</f>
        <v>0</v>
      </c>
      <c r="H13" s="191" t="s">
        <v>51</v>
      </c>
      <c r="I13" s="183"/>
      <c r="J13" s="188"/>
      <c r="K13" s="189"/>
      <c r="L13" s="190"/>
      <c r="M13" s="23"/>
      <c r="N13" s="23"/>
      <c r="O13" s="23"/>
      <c r="P13" s="23"/>
    </row>
    <row r="14" spans="1:16" ht="12" customHeight="1" x14ac:dyDescent="0.4">
      <c r="A14" s="184"/>
      <c r="B14" s="184"/>
      <c r="C14" s="191" t="s">
        <v>71</v>
      </c>
      <c r="D14" s="183"/>
      <c r="E14" s="183"/>
      <c r="F14" s="183"/>
      <c r="G14" s="192">
        <f>'Project Startup Sheet'!M25</f>
        <v>0</v>
      </c>
      <c r="H14" s="191" t="s">
        <v>51</v>
      </c>
      <c r="I14" s="183"/>
      <c r="J14" s="188"/>
      <c r="K14" s="189"/>
      <c r="L14" s="190"/>
      <c r="M14" s="23"/>
      <c r="N14" s="23"/>
      <c r="O14" s="23"/>
      <c r="P14" s="23"/>
    </row>
    <row r="15" spans="1:16" ht="12" customHeight="1" x14ac:dyDescent="0.4">
      <c r="A15" s="184"/>
      <c r="B15" s="184"/>
      <c r="C15" s="191" t="s">
        <v>53</v>
      </c>
      <c r="D15" s="183"/>
      <c r="E15" s="183"/>
      <c r="F15" s="183"/>
      <c r="G15" s="186">
        <f>SUM((G5*G7)+(G6*G8))</f>
        <v>0</v>
      </c>
      <c r="H15" s="193" t="s">
        <v>26</v>
      </c>
      <c r="I15" s="183"/>
      <c r="J15" s="188"/>
      <c r="K15" s="189"/>
      <c r="L15" s="190"/>
      <c r="M15" s="23"/>
      <c r="N15" s="23"/>
      <c r="O15" s="23"/>
      <c r="P15" s="23"/>
    </row>
    <row r="16" spans="1:16" ht="12" customHeight="1" x14ac:dyDescent="0.4">
      <c r="A16" s="184"/>
      <c r="B16" s="184"/>
      <c r="C16" s="191" t="s">
        <v>140</v>
      </c>
      <c r="D16" s="183"/>
      <c r="E16" s="183"/>
      <c r="F16" s="183"/>
      <c r="G16" s="194" t="e">
        <f>F37</f>
        <v>#DIV/0!</v>
      </c>
      <c r="H16" s="193" t="s">
        <v>23</v>
      </c>
      <c r="I16" s="183"/>
      <c r="J16" s="188"/>
      <c r="K16" s="189"/>
      <c r="L16" s="190"/>
      <c r="M16" s="23"/>
      <c r="N16" s="23"/>
      <c r="O16" s="23"/>
      <c r="P16" s="23"/>
    </row>
    <row r="17" spans="1:16" ht="6.75" customHeight="1" thickBot="1" x14ac:dyDescent="0.45">
      <c r="A17" s="184"/>
      <c r="B17" s="184"/>
      <c r="C17" s="191"/>
      <c r="D17" s="183"/>
      <c r="E17" s="183"/>
      <c r="F17" s="183"/>
      <c r="G17" s="195"/>
      <c r="H17" s="187"/>
      <c r="I17" s="183"/>
      <c r="J17" s="188"/>
      <c r="K17" s="189"/>
      <c r="L17" s="190"/>
      <c r="M17" s="23"/>
      <c r="N17" s="23"/>
      <c r="O17" s="23"/>
      <c r="P17" s="23"/>
    </row>
    <row r="18" spans="1:16" ht="12" customHeight="1" thickBot="1" x14ac:dyDescent="0.45">
      <c r="A18" s="184"/>
      <c r="B18" s="184"/>
      <c r="C18" s="196" t="s">
        <v>76</v>
      </c>
      <c r="D18" s="197"/>
      <c r="E18" s="198"/>
      <c r="F18" s="197"/>
      <c r="G18" s="197"/>
      <c r="H18" s="198"/>
      <c r="I18" s="199"/>
      <c r="J18" s="200"/>
      <c r="K18" s="201"/>
      <c r="L18" s="190"/>
      <c r="M18" s="23"/>
      <c r="N18" s="23"/>
      <c r="O18" s="23"/>
      <c r="P18" s="23"/>
    </row>
    <row r="19" spans="1:16" ht="12" customHeight="1" x14ac:dyDescent="0.4">
      <c r="A19" s="184"/>
      <c r="B19" s="184"/>
      <c r="C19" s="202" t="s">
        <v>54</v>
      </c>
      <c r="D19" s="189"/>
      <c r="E19" s="191"/>
      <c r="F19" s="189"/>
      <c r="G19" s="189"/>
      <c r="H19" s="191"/>
      <c r="I19" s="183"/>
      <c r="J19" s="188"/>
      <c r="K19" s="190"/>
      <c r="L19" s="190"/>
      <c r="M19" s="23"/>
      <c r="N19" s="23"/>
      <c r="O19" s="23"/>
      <c r="P19" s="23"/>
    </row>
    <row r="20" spans="1:16" ht="12" customHeight="1" x14ac:dyDescent="0.4">
      <c r="A20" s="184"/>
      <c r="B20" s="184"/>
      <c r="C20" s="203" t="s">
        <v>50</v>
      </c>
      <c r="D20" s="183"/>
      <c r="E20" s="183"/>
      <c r="F20" s="204">
        <f>G13</f>
        <v>0</v>
      </c>
      <c r="G20" s="191" t="s">
        <v>66</v>
      </c>
      <c r="H20" s="191"/>
      <c r="I20" s="189"/>
      <c r="J20" s="189"/>
      <c r="K20" s="190"/>
      <c r="L20" s="190"/>
      <c r="M20" s="23"/>
      <c r="N20" s="23"/>
      <c r="O20" s="23"/>
      <c r="P20" s="23"/>
    </row>
    <row r="21" spans="1:16" ht="12" customHeight="1" x14ac:dyDescent="0.4">
      <c r="A21" s="184"/>
      <c r="B21" s="184"/>
      <c r="C21" s="202" t="s">
        <v>5</v>
      </c>
      <c r="D21" s="183"/>
      <c r="E21" s="183"/>
      <c r="F21" s="205">
        <v>1</v>
      </c>
      <c r="G21" s="191" t="s">
        <v>42</v>
      </c>
      <c r="H21" s="191"/>
      <c r="I21" s="189"/>
      <c r="J21" s="189"/>
      <c r="K21" s="190"/>
      <c r="L21" s="190"/>
      <c r="M21" s="23"/>
      <c r="N21" s="23"/>
      <c r="O21" s="23"/>
      <c r="P21" s="23"/>
    </row>
    <row r="22" spans="1:16" ht="12" customHeight="1" x14ac:dyDescent="0.4">
      <c r="A22" s="184"/>
      <c r="B22" s="184"/>
      <c r="C22" s="203" t="s">
        <v>6</v>
      </c>
      <c r="D22" s="183"/>
      <c r="E22" s="183"/>
      <c r="F22" s="205">
        <f>G15*43560</f>
        <v>0</v>
      </c>
      <c r="G22" s="191" t="s">
        <v>52</v>
      </c>
      <c r="H22" s="191"/>
      <c r="I22" s="189"/>
      <c r="J22" s="189"/>
      <c r="K22" s="190"/>
      <c r="L22" s="190"/>
      <c r="M22" s="23"/>
      <c r="N22" s="23"/>
      <c r="O22" s="23"/>
      <c r="P22" s="23"/>
    </row>
    <row r="23" spans="1:16" ht="12" customHeight="1" x14ac:dyDescent="0.4">
      <c r="A23" s="184"/>
      <c r="B23" s="184"/>
      <c r="C23" s="203" t="s">
        <v>7</v>
      </c>
      <c r="D23" s="183"/>
      <c r="E23" s="183"/>
      <c r="F23" s="206">
        <f>'Project Startup Sheet'!M24</f>
        <v>0</v>
      </c>
      <c r="G23" s="191" t="s">
        <v>85</v>
      </c>
      <c r="H23" s="191"/>
      <c r="I23" s="189"/>
      <c r="J23" s="189"/>
      <c r="K23" s="190"/>
      <c r="L23" s="190"/>
      <c r="M23" s="23"/>
      <c r="N23" s="23"/>
      <c r="O23" s="23"/>
      <c r="P23" s="23"/>
    </row>
    <row r="24" spans="1:16" ht="12" customHeight="1" x14ac:dyDescent="0.4">
      <c r="A24" s="184"/>
      <c r="B24" s="184"/>
      <c r="C24" s="203" t="s">
        <v>8</v>
      </c>
      <c r="D24" s="183"/>
      <c r="E24" s="183"/>
      <c r="F24" s="205">
        <f>G11</f>
        <v>0</v>
      </c>
      <c r="G24" s="191" t="s">
        <v>43</v>
      </c>
      <c r="H24" s="191"/>
      <c r="I24" s="189"/>
      <c r="J24" s="189"/>
      <c r="K24" s="190"/>
      <c r="L24" s="190"/>
      <c r="M24" s="23"/>
      <c r="N24" s="23"/>
      <c r="O24" s="23"/>
      <c r="P24" s="23"/>
    </row>
    <row r="25" spans="1:16" ht="12" customHeight="1" x14ac:dyDescent="0.4">
      <c r="A25" s="184"/>
      <c r="B25" s="184"/>
      <c r="C25" s="203" t="s">
        <v>9</v>
      </c>
      <c r="D25" s="183"/>
      <c r="E25" s="183"/>
      <c r="F25" s="205">
        <f>G12/12</f>
        <v>0</v>
      </c>
      <c r="G25" s="191" t="s">
        <v>44</v>
      </c>
      <c r="H25" s="191"/>
      <c r="I25" s="189"/>
      <c r="J25" s="189"/>
      <c r="K25" s="190"/>
      <c r="L25" s="190"/>
      <c r="M25" s="23"/>
      <c r="N25" s="23"/>
      <c r="O25" s="23"/>
      <c r="P25" s="23"/>
    </row>
    <row r="26" spans="1:16" ht="12" customHeight="1" x14ac:dyDescent="0.4">
      <c r="A26" s="184"/>
      <c r="B26" s="184"/>
      <c r="C26" s="203" t="s">
        <v>10</v>
      </c>
      <c r="D26" s="183"/>
      <c r="E26" s="183"/>
      <c r="F26" s="207">
        <f>SUM(G9/24)</f>
        <v>0</v>
      </c>
      <c r="G26" s="191" t="s">
        <v>45</v>
      </c>
      <c r="H26" s="191"/>
      <c r="I26" s="189"/>
      <c r="J26" s="189"/>
      <c r="K26" s="190"/>
      <c r="L26" s="190"/>
      <c r="M26" s="23"/>
      <c r="N26" s="23"/>
      <c r="O26" s="23"/>
      <c r="P26" s="23"/>
    </row>
    <row r="27" spans="1:16" ht="12" customHeight="1" x14ac:dyDescent="0.4">
      <c r="A27" s="184"/>
      <c r="B27" s="184"/>
      <c r="C27" s="203" t="s">
        <v>70</v>
      </c>
      <c r="D27" s="183"/>
      <c r="E27" s="183"/>
      <c r="F27" s="207">
        <f>'Project Startup Sheet'!M32</f>
        <v>0</v>
      </c>
      <c r="G27" s="191" t="s">
        <v>44</v>
      </c>
      <c r="H27" s="191"/>
      <c r="I27" s="189"/>
      <c r="J27" s="189"/>
      <c r="K27" s="190"/>
      <c r="L27" s="190"/>
      <c r="M27" s="23"/>
      <c r="N27" s="23"/>
      <c r="O27" s="23"/>
      <c r="P27" s="23"/>
    </row>
    <row r="28" spans="1:16" ht="12" customHeight="1" x14ac:dyDescent="0.4">
      <c r="A28" s="184"/>
      <c r="B28" s="184"/>
      <c r="C28" s="203" t="s">
        <v>75</v>
      </c>
      <c r="D28" s="183"/>
      <c r="E28" s="183"/>
      <c r="F28" s="207" t="e">
        <f>'Project Startup Sheet'!M31</f>
        <v>#DIV/0!</v>
      </c>
      <c r="G28" s="191" t="s">
        <v>33</v>
      </c>
      <c r="H28" s="191"/>
      <c r="I28" s="189"/>
      <c r="J28" s="189"/>
      <c r="K28" s="190"/>
      <c r="L28" s="190"/>
      <c r="M28" s="23"/>
      <c r="N28" s="23"/>
      <c r="O28" s="23"/>
      <c r="P28" s="23"/>
    </row>
    <row r="29" spans="1:16" ht="12" customHeight="1" thickBot="1" x14ac:dyDescent="0.45">
      <c r="A29" s="184"/>
      <c r="B29" s="184"/>
      <c r="C29" s="208"/>
      <c r="D29" s="209"/>
      <c r="E29" s="209"/>
      <c r="F29" s="64" t="s">
        <v>163</v>
      </c>
      <c r="G29" s="211"/>
      <c r="H29" s="211"/>
      <c r="I29" s="210"/>
      <c r="J29" s="210"/>
      <c r="K29" s="212"/>
      <c r="L29" s="190"/>
      <c r="M29" s="23"/>
      <c r="N29" s="23"/>
      <c r="O29" s="23"/>
      <c r="P29" s="23"/>
    </row>
    <row r="30" spans="1:16" ht="12" hidden="1" customHeight="1" x14ac:dyDescent="0.4">
      <c r="A30" s="184"/>
      <c r="B30" s="184"/>
      <c r="C30" s="183" t="s">
        <v>11</v>
      </c>
      <c r="D30" s="183"/>
      <c r="E30" s="183"/>
      <c r="F30" s="189"/>
      <c r="G30" s="191"/>
      <c r="H30" s="191"/>
      <c r="I30" s="189"/>
      <c r="J30" s="189"/>
      <c r="K30" s="189"/>
      <c r="L30" s="190"/>
      <c r="M30" s="23"/>
      <c r="N30" s="23"/>
      <c r="O30" s="23"/>
      <c r="P30" s="23"/>
    </row>
    <row r="31" spans="1:16" ht="12" customHeight="1" thickBot="1" x14ac:dyDescent="0.45">
      <c r="A31" s="184"/>
      <c r="B31" s="184"/>
      <c r="C31" s="191"/>
      <c r="D31" s="183"/>
      <c r="E31" s="183"/>
      <c r="F31" s="189"/>
      <c r="G31" s="191"/>
      <c r="H31" s="191"/>
      <c r="I31" s="189"/>
      <c r="J31" s="189"/>
      <c r="K31" s="189"/>
      <c r="L31" s="190"/>
      <c r="M31" s="23"/>
      <c r="N31" s="23"/>
      <c r="O31" s="23"/>
      <c r="P31" s="23"/>
    </row>
    <row r="32" spans="1:16" ht="12" customHeight="1" thickBot="1" x14ac:dyDescent="0.45">
      <c r="A32" s="184"/>
      <c r="B32" s="184"/>
      <c r="C32" s="213" t="s">
        <v>12</v>
      </c>
      <c r="D32" s="214"/>
      <c r="E32" s="214"/>
      <c r="F32" s="215">
        <f>SUM(F20*F21/12)*F22</f>
        <v>0</v>
      </c>
      <c r="G32" s="216" t="s">
        <v>78</v>
      </c>
      <c r="H32" s="216"/>
      <c r="I32" s="217"/>
      <c r="J32" s="217"/>
      <c r="K32" s="218"/>
      <c r="L32" s="190"/>
      <c r="M32" s="23"/>
      <c r="N32" s="23"/>
      <c r="O32" s="23"/>
      <c r="P32" s="23"/>
    </row>
    <row r="33" spans="1:16" ht="12" customHeight="1" x14ac:dyDescent="0.4">
      <c r="A33" s="184"/>
      <c r="B33" s="184"/>
      <c r="C33" s="202" t="s">
        <v>13</v>
      </c>
      <c r="D33" s="183"/>
      <c r="E33" s="183"/>
      <c r="F33" s="189">
        <f>F24</f>
        <v>0</v>
      </c>
      <c r="G33" s="191" t="s">
        <v>79</v>
      </c>
      <c r="H33" s="191"/>
      <c r="I33" s="189"/>
      <c r="J33" s="189"/>
      <c r="K33" s="190"/>
      <c r="L33" s="190"/>
      <c r="M33" s="23"/>
      <c r="N33" s="23"/>
      <c r="O33" s="23"/>
      <c r="P33" s="23"/>
    </row>
    <row r="34" spans="1:16" ht="12" customHeight="1" x14ac:dyDescent="0.4">
      <c r="A34" s="184"/>
      <c r="B34" s="184"/>
      <c r="C34" s="202" t="s">
        <v>14</v>
      </c>
      <c r="D34" s="183"/>
      <c r="E34" s="183"/>
      <c r="F34" s="219">
        <f>SUM(F23*24)/12</f>
        <v>0</v>
      </c>
      <c r="G34" s="191" t="s">
        <v>77</v>
      </c>
      <c r="H34" s="191"/>
      <c r="I34" s="189"/>
      <c r="J34" s="189"/>
      <c r="K34" s="190"/>
      <c r="L34" s="190"/>
      <c r="M34" s="23"/>
      <c r="N34" s="23"/>
      <c r="O34" s="23"/>
      <c r="P34" s="23"/>
    </row>
    <row r="35" spans="1:16" ht="12" customHeight="1" thickBot="1" x14ac:dyDescent="0.45">
      <c r="A35" s="184"/>
      <c r="B35" s="184"/>
      <c r="C35" s="202" t="s">
        <v>15</v>
      </c>
      <c r="D35" s="183"/>
      <c r="E35" s="183"/>
      <c r="F35" s="189">
        <f>F25</f>
        <v>0</v>
      </c>
      <c r="G35" s="220" t="s">
        <v>67</v>
      </c>
      <c r="H35" s="221"/>
      <c r="I35" s="221"/>
      <c r="J35" s="221"/>
      <c r="K35" s="190"/>
      <c r="L35" s="190"/>
    </row>
    <row r="36" spans="1:16" ht="12" customHeight="1" thickBot="1" x14ac:dyDescent="0.45">
      <c r="A36" s="184"/>
      <c r="B36" s="184"/>
      <c r="C36" s="222" t="s">
        <v>16</v>
      </c>
      <c r="D36" s="223"/>
      <c r="E36" s="223"/>
      <c r="F36" s="224">
        <f>F26</f>
        <v>0</v>
      </c>
      <c r="G36" s="375" t="s">
        <v>83</v>
      </c>
      <c r="H36" s="376"/>
      <c r="I36" s="376"/>
      <c r="J36" s="376"/>
      <c r="K36" s="377"/>
      <c r="L36" s="190"/>
    </row>
    <row r="37" spans="1:16" ht="12" customHeight="1" thickBot="1" x14ac:dyDescent="0.45">
      <c r="A37" s="184"/>
      <c r="B37" s="184"/>
      <c r="C37" s="213" t="s">
        <v>17</v>
      </c>
      <c r="D37" s="214"/>
      <c r="E37" s="214"/>
      <c r="F37" s="253" t="e">
        <f>IF(F38&lt;14,14,F38)</f>
        <v>#DIV/0!</v>
      </c>
      <c r="G37" s="225" t="s">
        <v>68</v>
      </c>
      <c r="H37" s="214"/>
      <c r="I37" s="226"/>
      <c r="J37" s="226"/>
      <c r="K37" s="218"/>
      <c r="L37" s="190"/>
    </row>
    <row r="38" spans="1:16" ht="7.5" customHeight="1" thickBot="1" x14ac:dyDescent="0.45">
      <c r="A38" s="184"/>
      <c r="B38" s="184"/>
      <c r="C38" s="183"/>
      <c r="D38" s="183"/>
      <c r="E38" s="183"/>
      <c r="F38" s="65" t="e">
        <f>SUM(F32/(0.4*F33+F25+F34*F26))</f>
        <v>#DIV/0!</v>
      </c>
      <c r="G38" s="227"/>
      <c r="H38" s="183"/>
      <c r="I38" s="188"/>
      <c r="J38" s="188"/>
      <c r="K38" s="189"/>
      <c r="L38" s="190"/>
    </row>
    <row r="39" spans="1:16" ht="12" customHeight="1" thickBot="1" x14ac:dyDescent="0.45">
      <c r="A39" s="184"/>
      <c r="B39" s="184"/>
      <c r="C39" s="213" t="s">
        <v>141</v>
      </c>
      <c r="D39" s="214"/>
      <c r="E39" s="214"/>
      <c r="F39" s="215"/>
      <c r="G39" s="216"/>
      <c r="H39" s="216"/>
      <c r="I39" s="217"/>
      <c r="J39" s="217"/>
      <c r="K39" s="218"/>
      <c r="L39" s="190"/>
    </row>
    <row r="40" spans="1:16" ht="12" customHeight="1" x14ac:dyDescent="0.4">
      <c r="A40" s="184"/>
      <c r="B40" s="184"/>
      <c r="C40" s="228" t="s">
        <v>142</v>
      </c>
      <c r="D40" s="165"/>
      <c r="E40" s="165"/>
      <c r="F40" s="229">
        <f>F27</f>
        <v>0</v>
      </c>
      <c r="G40" s="230" t="s">
        <v>18</v>
      </c>
      <c r="H40" s="230" t="e">
        <f>+TRUNC(F38/F27)</f>
        <v>#DIV/0!</v>
      </c>
      <c r="I40" s="231"/>
      <c r="J40" s="231"/>
      <c r="K40" s="232"/>
      <c r="L40" s="190"/>
    </row>
    <row r="41" spans="1:16" ht="12" customHeight="1" x14ac:dyDescent="0.4">
      <c r="A41" s="184"/>
      <c r="B41" s="184"/>
      <c r="C41" s="233" t="s">
        <v>143</v>
      </c>
      <c r="D41" s="234"/>
      <c r="E41" s="234"/>
      <c r="F41" s="235" t="e">
        <f>F28</f>
        <v>#DIV/0!</v>
      </c>
      <c r="G41" s="236" t="s">
        <v>18</v>
      </c>
      <c r="H41" s="236"/>
      <c r="I41" s="237"/>
      <c r="J41" s="237"/>
      <c r="K41" s="238"/>
      <c r="L41" s="190"/>
    </row>
    <row r="42" spans="1:16" ht="12" customHeight="1" x14ac:dyDescent="0.4">
      <c r="A42" s="184"/>
      <c r="B42" s="184"/>
      <c r="C42" s="233" t="s">
        <v>144</v>
      </c>
      <c r="D42" s="234"/>
      <c r="E42" s="234"/>
      <c r="F42" s="251" t="e">
        <f>SUM(F40*F41)</f>
        <v>#DIV/0!</v>
      </c>
      <c r="G42" s="236" t="s">
        <v>145</v>
      </c>
      <c r="H42" s="236"/>
      <c r="I42" s="237"/>
      <c r="J42" s="237"/>
      <c r="K42" s="238"/>
      <c r="L42" s="190"/>
      <c r="N42" s="23"/>
    </row>
    <row r="43" spans="1:16" ht="12" customHeight="1" thickBot="1" x14ac:dyDescent="0.45">
      <c r="A43" s="184"/>
      <c r="B43" s="184"/>
      <c r="C43" s="239" t="s">
        <v>72</v>
      </c>
      <c r="D43" s="240"/>
      <c r="E43" s="240"/>
      <c r="F43" s="252" t="e">
        <f>ROUNDUP(H45/H46,0)</f>
        <v>#DIV/0!</v>
      </c>
      <c r="G43" s="241"/>
      <c r="H43" s="241"/>
      <c r="I43" s="242"/>
      <c r="J43" s="242"/>
      <c r="K43" s="212"/>
      <c r="L43" s="190"/>
    </row>
    <row r="44" spans="1:16" ht="12" customHeight="1" x14ac:dyDescent="0.4">
      <c r="A44" s="184"/>
      <c r="B44" s="184"/>
      <c r="C44" s="183" t="s">
        <v>19</v>
      </c>
      <c r="D44" s="183"/>
      <c r="E44" s="183"/>
      <c r="F44" s="243" t="e">
        <f>SUM(F42/F22)</f>
        <v>#DIV/0!</v>
      </c>
      <c r="G44" s="191"/>
      <c r="H44" s="191"/>
      <c r="I44" s="189"/>
      <c r="J44" s="189"/>
      <c r="K44" s="189"/>
      <c r="L44" s="190"/>
    </row>
    <row r="45" spans="1:16" ht="12" customHeight="1" x14ac:dyDescent="0.4">
      <c r="A45" s="184"/>
      <c r="B45" s="184"/>
      <c r="C45" s="183" t="s">
        <v>20</v>
      </c>
      <c r="D45" s="183"/>
      <c r="E45" s="183"/>
      <c r="F45" s="244" t="e">
        <f>SUM(H45*60)*7.48</f>
        <v>#DIV/0!</v>
      </c>
      <c r="G45" s="191" t="s">
        <v>21</v>
      </c>
      <c r="H45" s="245" t="e">
        <f>SUM((F23/12)*F42/3600)</f>
        <v>#DIV/0!</v>
      </c>
      <c r="I45" s="191" t="s">
        <v>22</v>
      </c>
      <c r="J45" s="189"/>
      <c r="K45" s="189"/>
      <c r="L45" s="190"/>
    </row>
    <row r="46" spans="1:16" ht="12" customHeight="1" x14ac:dyDescent="0.4">
      <c r="A46" s="184"/>
      <c r="B46" s="184"/>
      <c r="C46" s="183" t="s">
        <v>73</v>
      </c>
      <c r="D46" s="183"/>
      <c r="E46" s="183"/>
      <c r="F46" s="244">
        <f>SUM(H46*60)*7.48</f>
        <v>0</v>
      </c>
      <c r="G46" s="191" t="s">
        <v>21</v>
      </c>
      <c r="H46" s="246">
        <f>(0.6)*(0.25*3.14*(G14/12)^2)*(2*32.2*((((G14/12)*12)-(G14/2))/12))^0.5</f>
        <v>0</v>
      </c>
      <c r="I46" s="191" t="s">
        <v>22</v>
      </c>
      <c r="J46" s="189"/>
      <c r="K46" s="189"/>
      <c r="L46" s="190"/>
    </row>
    <row r="47" spans="1:16" ht="12" customHeight="1" x14ac:dyDescent="0.4">
      <c r="A47" s="184"/>
      <c r="B47" s="184"/>
      <c r="C47" s="189"/>
      <c r="D47" s="189"/>
      <c r="E47" s="189"/>
      <c r="F47" s="189"/>
      <c r="G47" s="189"/>
      <c r="H47" s="191"/>
      <c r="I47" s="189"/>
      <c r="J47" s="189"/>
      <c r="K47" s="189"/>
      <c r="L47" s="190"/>
    </row>
    <row r="48" spans="1:16" ht="27" customHeight="1" x14ac:dyDescent="0.4">
      <c r="A48" s="184"/>
      <c r="B48" s="184"/>
      <c r="C48" s="188"/>
      <c r="D48" s="183"/>
      <c r="E48" s="183"/>
      <c r="F48" s="183"/>
      <c r="G48" s="183"/>
      <c r="H48" s="183"/>
      <c r="I48" s="186"/>
      <c r="J48" s="187"/>
      <c r="K48" s="189"/>
      <c r="L48" s="190"/>
    </row>
    <row r="49" spans="1:15" x14ac:dyDescent="0.4">
      <c r="A49" s="378" t="s">
        <v>134</v>
      </c>
      <c r="B49" s="379"/>
      <c r="C49" s="379"/>
      <c r="D49" s="379"/>
      <c r="E49" s="379"/>
      <c r="F49" s="379"/>
      <c r="G49" s="379"/>
      <c r="H49" s="379"/>
      <c r="I49" s="379"/>
      <c r="J49" s="379"/>
      <c r="K49" s="379"/>
      <c r="L49" s="380"/>
      <c r="O49" s="23"/>
    </row>
    <row r="50" spans="1:15" ht="13" thickBot="1" x14ac:dyDescent="0.45">
      <c r="A50" s="247"/>
      <c r="B50" s="210"/>
      <c r="C50" s="210"/>
      <c r="D50" s="209"/>
      <c r="E50" s="209"/>
      <c r="F50" s="209"/>
      <c r="G50" s="248"/>
      <c r="H50" s="249"/>
      <c r="I50" s="209"/>
      <c r="J50" s="250"/>
      <c r="K50" s="210"/>
      <c r="L50" s="212"/>
      <c r="M50" s="23"/>
      <c r="N50" s="23"/>
      <c r="O50" s="23"/>
    </row>
    <row r="51" spans="1:15" ht="15.35" x14ac:dyDescent="0.5">
      <c r="A51" s="20"/>
      <c r="B51" s="21"/>
      <c r="C51" s="10" t="s">
        <v>173</v>
      </c>
      <c r="D51" s="11"/>
      <c r="E51" s="11"/>
      <c r="F51" s="11"/>
      <c r="G51" s="11"/>
      <c r="H51" s="11"/>
      <c r="I51" s="11"/>
      <c r="J51" s="11"/>
      <c r="K51" s="11"/>
      <c r="L51" s="12"/>
      <c r="M51" s="9"/>
      <c r="N51" s="9"/>
      <c r="O51" s="9"/>
    </row>
    <row r="52" spans="1:15" x14ac:dyDescent="0.4">
      <c r="A52" s="54"/>
      <c r="B52" s="55"/>
      <c r="C52" s="7" t="s">
        <v>59</v>
      </c>
      <c r="D52" s="8"/>
      <c r="E52" s="8"/>
      <c r="F52" s="8"/>
      <c r="G52" s="8"/>
      <c r="H52" s="8"/>
      <c r="I52" s="8"/>
      <c r="J52" s="8"/>
      <c r="K52" s="8"/>
      <c r="L52" s="284" t="s">
        <v>169</v>
      </c>
      <c r="M52" s="27"/>
      <c r="N52" s="27"/>
      <c r="O52" s="27"/>
    </row>
    <row r="53" spans="1:15" x14ac:dyDescent="0.4">
      <c r="A53" s="66"/>
      <c r="B53" s="67"/>
      <c r="C53" s="102"/>
      <c r="D53" s="103" t="s">
        <v>0</v>
      </c>
      <c r="E53" s="103"/>
      <c r="F53" s="103"/>
      <c r="G53" s="104"/>
      <c r="H53" s="103" t="s">
        <v>36</v>
      </c>
      <c r="I53" s="103" t="s">
        <v>1</v>
      </c>
      <c r="J53" s="105" t="s">
        <v>38</v>
      </c>
      <c r="K53" s="106" t="s">
        <v>39</v>
      </c>
      <c r="L53" s="73"/>
      <c r="M53" s="9"/>
      <c r="N53" s="9"/>
      <c r="O53" s="9"/>
    </row>
    <row r="54" spans="1:15" hidden="1" x14ac:dyDescent="0.4">
      <c r="A54" s="66"/>
      <c r="B54" s="67"/>
      <c r="C54" s="74">
        <v>1</v>
      </c>
      <c r="D54" s="70" t="s">
        <v>81</v>
      </c>
      <c r="E54" s="68"/>
      <c r="F54" s="68"/>
      <c r="G54" s="68"/>
      <c r="H54" s="75" t="e">
        <f>#REF!</f>
        <v>#REF!</v>
      </c>
      <c r="I54" s="76" t="s">
        <v>4</v>
      </c>
      <c r="J54" s="77"/>
      <c r="K54" s="78"/>
      <c r="L54" s="79"/>
      <c r="M54" s="28"/>
      <c r="N54" s="9"/>
      <c r="O54" s="9"/>
    </row>
    <row r="55" spans="1:15" hidden="1" x14ac:dyDescent="0.4">
      <c r="A55" s="66"/>
      <c r="B55" s="67"/>
      <c r="C55" s="74">
        <v>2</v>
      </c>
      <c r="D55" s="70" t="s">
        <v>82</v>
      </c>
      <c r="E55" s="68"/>
      <c r="F55" s="68"/>
      <c r="G55" s="68"/>
      <c r="H55" s="75" t="e">
        <f>(H54/0.95)</f>
        <v>#REF!</v>
      </c>
      <c r="I55" s="76" t="s">
        <v>4</v>
      </c>
      <c r="J55" s="77"/>
      <c r="K55" s="78"/>
      <c r="L55" s="79"/>
      <c r="M55" s="28"/>
      <c r="N55" s="9"/>
      <c r="O55" s="9"/>
    </row>
    <row r="56" spans="1:15" hidden="1" x14ac:dyDescent="0.4">
      <c r="A56" s="66"/>
      <c r="B56" s="67"/>
      <c r="C56" s="74"/>
      <c r="D56" s="70"/>
      <c r="E56" s="68"/>
      <c r="F56" s="68"/>
      <c r="G56" s="68"/>
      <c r="H56" s="75" t="e">
        <f>+TRUNC((#REF!*((26.97*16.06)/144)*#REF!)+0.99)</f>
        <v>#REF!</v>
      </c>
      <c r="I56" s="76"/>
      <c r="J56" s="77"/>
      <c r="K56" s="78"/>
      <c r="L56" s="79"/>
      <c r="M56" s="28"/>
      <c r="N56" s="9"/>
      <c r="O56" s="9"/>
    </row>
    <row r="57" spans="1:15" x14ac:dyDescent="0.4">
      <c r="A57" s="66"/>
      <c r="B57" s="67"/>
      <c r="C57" s="107"/>
      <c r="D57" s="108"/>
      <c r="E57" s="109"/>
      <c r="F57" s="109"/>
      <c r="G57" s="109"/>
      <c r="H57" s="110"/>
      <c r="I57" s="111"/>
      <c r="J57" s="112"/>
      <c r="K57" s="113"/>
      <c r="L57" s="80"/>
      <c r="M57" s="39"/>
      <c r="N57" s="39"/>
      <c r="O57" s="39"/>
    </row>
    <row r="58" spans="1:15" x14ac:dyDescent="0.4">
      <c r="A58" s="66"/>
      <c r="B58" s="67"/>
      <c r="C58" s="107">
        <v>1</v>
      </c>
      <c r="D58" s="108" t="s">
        <v>60</v>
      </c>
      <c r="E58" s="109"/>
      <c r="F58" s="109"/>
      <c r="G58" s="109"/>
      <c r="H58" s="110" t="e">
        <f>F41</f>
        <v>#DIV/0!</v>
      </c>
      <c r="I58" s="111" t="s">
        <v>18</v>
      </c>
      <c r="J58" s="281">
        <v>4</v>
      </c>
      <c r="K58" s="119" t="e">
        <f>H58*J58</f>
        <v>#DIV/0!</v>
      </c>
      <c r="L58" s="81"/>
      <c r="M58" s="39"/>
      <c r="N58" s="39"/>
      <c r="O58" s="39"/>
    </row>
    <row r="59" spans="1:15" x14ac:dyDescent="0.4">
      <c r="A59" s="66"/>
      <c r="B59" s="67"/>
      <c r="C59" s="107"/>
      <c r="D59" s="278" t="s">
        <v>146</v>
      </c>
      <c r="E59" s="109"/>
      <c r="F59" s="109"/>
      <c r="G59" s="109"/>
      <c r="H59" s="117"/>
      <c r="I59" s="111"/>
      <c r="J59" s="118"/>
      <c r="K59" s="115"/>
      <c r="L59" s="81"/>
      <c r="M59" s="39"/>
      <c r="N59" s="39"/>
      <c r="O59" s="39"/>
    </row>
    <row r="60" spans="1:15" x14ac:dyDescent="0.4">
      <c r="A60" s="66"/>
      <c r="B60" s="67"/>
      <c r="C60" s="107">
        <v>2</v>
      </c>
      <c r="D60" s="108" t="s">
        <v>147</v>
      </c>
      <c r="E60" s="109"/>
      <c r="F60" s="109"/>
      <c r="G60" s="109"/>
      <c r="H60" s="110" t="e">
        <f>F42</f>
        <v>#DIV/0!</v>
      </c>
      <c r="I60" s="111" t="s">
        <v>23</v>
      </c>
      <c r="J60" s="138"/>
      <c r="K60" s="119"/>
      <c r="L60" s="81"/>
      <c r="M60" s="39"/>
      <c r="N60" s="39"/>
      <c r="O60" s="39"/>
    </row>
    <row r="61" spans="1:15" x14ac:dyDescent="0.4">
      <c r="A61" s="66"/>
      <c r="B61" s="67"/>
      <c r="C61" s="107"/>
      <c r="D61" s="278" t="s">
        <v>56</v>
      </c>
      <c r="E61" s="109"/>
      <c r="F61" s="109"/>
      <c r="G61" s="109"/>
      <c r="H61" s="117"/>
      <c r="I61" s="111"/>
      <c r="J61" s="114"/>
      <c r="K61" s="115"/>
      <c r="L61" s="81"/>
      <c r="M61" s="39"/>
      <c r="N61" s="39"/>
      <c r="O61" s="39"/>
    </row>
    <row r="62" spans="1:15" x14ac:dyDescent="0.4">
      <c r="A62" s="66"/>
      <c r="B62" s="67"/>
      <c r="C62" s="107">
        <v>3</v>
      </c>
      <c r="D62" s="108" t="s">
        <v>148</v>
      </c>
      <c r="E62" s="109"/>
      <c r="F62" s="109"/>
      <c r="G62" s="109"/>
      <c r="H62" s="117">
        <f>'DA 6'!F24-0.5</f>
        <v>-0.5</v>
      </c>
      <c r="I62" s="111" t="s">
        <v>33</v>
      </c>
      <c r="J62" s="138"/>
      <c r="K62" s="119"/>
      <c r="L62" s="81"/>
      <c r="M62" s="39"/>
      <c r="N62" s="39"/>
      <c r="O62" s="39"/>
    </row>
    <row r="63" spans="1:15" x14ac:dyDescent="0.4">
      <c r="A63" s="66"/>
      <c r="B63" s="67"/>
      <c r="C63" s="107"/>
      <c r="D63" s="278" t="s">
        <v>57</v>
      </c>
      <c r="E63" s="109"/>
      <c r="F63" s="109"/>
      <c r="G63" s="109"/>
      <c r="H63" s="117"/>
      <c r="I63" s="111"/>
      <c r="J63" s="114"/>
      <c r="K63" s="115"/>
      <c r="L63" s="81"/>
      <c r="M63" s="39"/>
      <c r="N63" s="39"/>
      <c r="O63" s="39"/>
    </row>
    <row r="64" spans="1:15" x14ac:dyDescent="0.4">
      <c r="A64" s="66"/>
      <c r="B64" s="67"/>
      <c r="C64" s="107">
        <v>4</v>
      </c>
      <c r="D64" s="108" t="s">
        <v>149</v>
      </c>
      <c r="E64" s="109"/>
      <c r="F64" s="109"/>
      <c r="G64" s="109"/>
      <c r="H64" s="338" t="e">
        <f>(((H60*H62)/27)*1.35)</f>
        <v>#DIV/0!</v>
      </c>
      <c r="I64" s="111" t="s">
        <v>35</v>
      </c>
      <c r="J64" s="339">
        <v>30</v>
      </c>
      <c r="K64" s="119" t="e">
        <f>H64*J64</f>
        <v>#DIV/0!</v>
      </c>
      <c r="L64" s="82"/>
      <c r="M64" s="39"/>
      <c r="N64" s="39"/>
      <c r="O64" s="39"/>
    </row>
    <row r="65" spans="1:15" x14ac:dyDescent="0.4">
      <c r="A65" s="66"/>
      <c r="B65" s="67"/>
      <c r="C65" s="107"/>
      <c r="D65" s="278" t="s">
        <v>150</v>
      </c>
      <c r="E65" s="109"/>
      <c r="F65" s="109"/>
      <c r="G65" s="109"/>
      <c r="H65" s="117"/>
      <c r="I65" s="111"/>
      <c r="J65" s="120"/>
      <c r="K65" s="113"/>
      <c r="L65" s="80"/>
      <c r="M65" s="39"/>
      <c r="N65" s="39"/>
      <c r="O65" s="39"/>
    </row>
    <row r="66" spans="1:15" x14ac:dyDescent="0.4">
      <c r="A66" s="83"/>
      <c r="B66" s="84"/>
      <c r="C66" s="107">
        <v>5</v>
      </c>
      <c r="D66" s="108" t="s">
        <v>62</v>
      </c>
      <c r="E66" s="108"/>
      <c r="F66" s="108"/>
      <c r="G66" s="108"/>
      <c r="H66" s="121" t="e">
        <f>(H60*0.25)/27</f>
        <v>#DIV/0!</v>
      </c>
      <c r="I66" s="122" t="s">
        <v>35</v>
      </c>
      <c r="J66" s="281">
        <v>25</v>
      </c>
      <c r="K66" s="113" t="e">
        <f>H66*J66</f>
        <v>#DIV/0!</v>
      </c>
      <c r="L66" s="80"/>
      <c r="M66" s="29"/>
      <c r="N66" s="29"/>
      <c r="O66" s="29"/>
    </row>
    <row r="67" spans="1:15" x14ac:dyDescent="0.4">
      <c r="A67" s="85"/>
      <c r="B67" s="86"/>
      <c r="C67" s="123"/>
      <c r="D67" s="278" t="s">
        <v>86</v>
      </c>
      <c r="E67" s="124"/>
      <c r="F67" s="124"/>
      <c r="G67" s="124"/>
      <c r="H67" s="125"/>
      <c r="I67" s="126"/>
      <c r="J67" s="127"/>
      <c r="K67" s="128"/>
      <c r="L67" s="87"/>
      <c r="M67" s="30"/>
      <c r="N67" s="30"/>
      <c r="O67" s="30"/>
    </row>
    <row r="68" spans="1:15" x14ac:dyDescent="0.4">
      <c r="A68" s="66"/>
      <c r="B68" s="67"/>
      <c r="C68" s="107">
        <v>6</v>
      </c>
      <c r="D68" s="108" t="s">
        <v>46</v>
      </c>
      <c r="E68" s="109"/>
      <c r="F68" s="109"/>
      <c r="G68" s="109"/>
      <c r="H68" s="117" t="e">
        <f>+TRUNC(SUM(2+(G14/12))*F41*1.1)/9</f>
        <v>#DIV/0!</v>
      </c>
      <c r="I68" s="111" t="s">
        <v>34</v>
      </c>
      <c r="J68" s="282">
        <v>0.85</v>
      </c>
      <c r="K68" s="113" t="e">
        <f>J68*H68</f>
        <v>#DIV/0!</v>
      </c>
      <c r="L68" s="80"/>
      <c r="M68" s="39"/>
      <c r="N68" s="39"/>
      <c r="O68" s="39"/>
    </row>
    <row r="69" spans="1:15" x14ac:dyDescent="0.4">
      <c r="A69" s="66"/>
      <c r="B69" s="67"/>
      <c r="C69" s="107"/>
      <c r="D69" s="278" t="s">
        <v>87</v>
      </c>
      <c r="E69" s="109"/>
      <c r="F69" s="109"/>
      <c r="G69" s="109"/>
      <c r="H69" s="110"/>
      <c r="I69" s="111"/>
      <c r="J69" s="129"/>
      <c r="K69" s="113"/>
      <c r="L69" s="80"/>
      <c r="M69" s="39"/>
      <c r="N69" s="39"/>
      <c r="O69" s="39"/>
    </row>
    <row r="70" spans="1:15" x14ac:dyDescent="0.4">
      <c r="A70" s="66"/>
      <c r="B70" s="67"/>
      <c r="C70" s="107">
        <v>7</v>
      </c>
      <c r="D70" s="108" t="s">
        <v>30</v>
      </c>
      <c r="E70" s="109"/>
      <c r="F70" s="109"/>
      <c r="G70" s="109"/>
      <c r="H70" s="110" t="e">
        <f>((((2+(G14/12))*(2+(G14/12))-(3.14*((G14/12)^2)))*F28)/27)</f>
        <v>#DIV/0!</v>
      </c>
      <c r="I70" s="111" t="s">
        <v>35</v>
      </c>
      <c r="J70" s="282">
        <v>40</v>
      </c>
      <c r="K70" s="113" t="e">
        <f>H70*J70</f>
        <v>#DIV/0!</v>
      </c>
      <c r="L70" s="80"/>
      <c r="M70" s="39"/>
      <c r="N70" s="39"/>
      <c r="O70" s="39"/>
    </row>
    <row r="71" spans="1:15" x14ac:dyDescent="0.4">
      <c r="A71" s="66"/>
      <c r="B71" s="67"/>
      <c r="C71" s="107"/>
      <c r="D71" s="278" t="s">
        <v>151</v>
      </c>
      <c r="E71" s="109"/>
      <c r="F71" s="109"/>
      <c r="G71" s="109"/>
      <c r="H71" s="117"/>
      <c r="I71" s="111"/>
      <c r="J71" s="336"/>
      <c r="K71" s="113"/>
      <c r="L71" s="80"/>
      <c r="M71" s="39"/>
      <c r="N71" s="39"/>
      <c r="O71" s="39"/>
    </row>
    <row r="72" spans="1:15" x14ac:dyDescent="0.4">
      <c r="A72" s="71"/>
      <c r="B72" s="72"/>
      <c r="C72" s="131"/>
      <c r="D72" s="132" t="s">
        <v>47</v>
      </c>
      <c r="E72" s="133"/>
      <c r="F72" s="133"/>
      <c r="G72" s="133"/>
      <c r="H72" s="134"/>
      <c r="I72" s="135"/>
      <c r="J72" s="136"/>
      <c r="K72" s="137" t="e">
        <f>SUM(K57:K71)</f>
        <v>#DIV/0!</v>
      </c>
      <c r="L72" s="88"/>
      <c r="M72" s="31"/>
      <c r="N72" s="31"/>
      <c r="O72" s="31"/>
    </row>
    <row r="73" spans="1:15" x14ac:dyDescent="0.4">
      <c r="A73" s="66"/>
      <c r="B73" s="67"/>
      <c r="C73" s="107">
        <v>8</v>
      </c>
      <c r="D73" s="108" t="s">
        <v>48</v>
      </c>
      <c r="E73" s="109"/>
      <c r="F73" s="109"/>
      <c r="G73" s="109"/>
      <c r="H73" s="337">
        <f>SUM(H75:H79)</f>
        <v>0</v>
      </c>
      <c r="I73" s="111"/>
      <c r="J73" s="130"/>
      <c r="K73" s="113"/>
      <c r="L73" s="80"/>
      <c r="M73" s="39"/>
      <c r="N73" s="39"/>
      <c r="O73" s="39"/>
    </row>
    <row r="74" spans="1:15" ht="3.75" customHeight="1" x14ac:dyDescent="0.4">
      <c r="A74" s="66"/>
      <c r="B74" s="67"/>
      <c r="C74" s="107"/>
      <c r="D74" s="116"/>
      <c r="E74" s="109"/>
      <c r="F74" s="109"/>
      <c r="G74" s="109"/>
      <c r="H74" s="117"/>
      <c r="I74" s="111"/>
      <c r="J74" s="130"/>
      <c r="K74" s="113"/>
      <c r="L74" s="80"/>
      <c r="M74" s="39"/>
      <c r="N74" s="39"/>
      <c r="O74" s="39"/>
    </row>
    <row r="75" spans="1:15" x14ac:dyDescent="0.4">
      <c r="A75" s="89"/>
      <c r="B75" s="69" t="b">
        <v>0</v>
      </c>
      <c r="C75" s="107"/>
      <c r="D75" s="176"/>
      <c r="E75" s="177"/>
      <c r="F75" s="177"/>
      <c r="G75" s="177"/>
      <c r="H75" s="178">
        <f>IF(B75=TRUE,((#REF!*2)+((#REF!-2)*2)),0)</f>
        <v>0</v>
      </c>
      <c r="I75" s="179" t="s">
        <v>18</v>
      </c>
      <c r="J75" s="180">
        <v>5</v>
      </c>
      <c r="K75" s="181">
        <f>(J75*H75)</f>
        <v>0</v>
      </c>
      <c r="L75" s="80"/>
      <c r="M75" s="39"/>
      <c r="N75" s="39"/>
      <c r="O75" s="39"/>
    </row>
    <row r="76" spans="1:15" x14ac:dyDescent="0.4">
      <c r="A76" s="89"/>
      <c r="B76" s="69"/>
      <c r="C76" s="107"/>
      <c r="D76" s="116"/>
      <c r="E76" s="109"/>
      <c r="F76" s="109"/>
      <c r="G76" s="109"/>
      <c r="H76" s="117"/>
      <c r="I76" s="111"/>
      <c r="J76" s="138"/>
      <c r="K76" s="113"/>
      <c r="L76" s="80"/>
      <c r="M76" s="39"/>
      <c r="N76" s="39"/>
      <c r="O76" s="39"/>
    </row>
    <row r="77" spans="1:15" x14ac:dyDescent="0.4">
      <c r="A77" s="89"/>
      <c r="B77" s="69" t="b">
        <v>0</v>
      </c>
      <c r="C77" s="107"/>
      <c r="D77" s="176"/>
      <c r="E77" s="177"/>
      <c r="F77" s="177"/>
      <c r="G77" s="177"/>
      <c r="H77" s="178">
        <f>IF(B77=TRUE,(#REF!+4),0)</f>
        <v>0</v>
      </c>
      <c r="I77" s="179" t="s">
        <v>18</v>
      </c>
      <c r="J77" s="180">
        <v>5</v>
      </c>
      <c r="K77" s="181">
        <f>SUM(J77*H77)</f>
        <v>0</v>
      </c>
      <c r="L77" s="80"/>
      <c r="M77" s="39"/>
      <c r="N77" s="39"/>
      <c r="O77" s="39"/>
    </row>
    <row r="78" spans="1:15" x14ac:dyDescent="0.4">
      <c r="A78" s="66"/>
      <c r="B78" s="67"/>
      <c r="C78" s="139"/>
      <c r="D78" s="140"/>
      <c r="E78" s="141"/>
      <c r="F78" s="141"/>
      <c r="G78" s="141"/>
      <c r="H78" s="142"/>
      <c r="I78" s="143"/>
      <c r="J78" s="130"/>
      <c r="K78" s="144"/>
      <c r="L78" s="80"/>
      <c r="M78" s="39"/>
      <c r="N78" s="39"/>
      <c r="O78" s="39"/>
    </row>
    <row r="79" spans="1:15" x14ac:dyDescent="0.4">
      <c r="A79" s="66"/>
      <c r="B79" s="67"/>
      <c r="C79" s="107"/>
      <c r="D79" s="116" t="s">
        <v>80</v>
      </c>
      <c r="E79" s="109"/>
      <c r="F79" s="109"/>
      <c r="G79" s="109"/>
      <c r="H79" s="110">
        <v>0</v>
      </c>
      <c r="I79" s="111" t="s">
        <v>18</v>
      </c>
      <c r="J79" s="130"/>
      <c r="K79" s="113">
        <v>0</v>
      </c>
      <c r="L79" s="80"/>
      <c r="M79" s="39"/>
      <c r="N79" s="39"/>
      <c r="O79" s="39"/>
    </row>
    <row r="80" spans="1:15" x14ac:dyDescent="0.4">
      <c r="A80" s="66"/>
      <c r="B80" s="67"/>
      <c r="C80" s="107"/>
      <c r="D80" s="279" t="s">
        <v>120</v>
      </c>
      <c r="E80" s="109"/>
      <c r="F80" s="109"/>
      <c r="G80" s="109"/>
      <c r="H80" s="117"/>
      <c r="I80" s="111"/>
      <c r="J80" s="145"/>
      <c r="K80" s="113"/>
      <c r="L80" s="80"/>
      <c r="M80" s="39"/>
      <c r="N80" s="39"/>
      <c r="O80" s="39"/>
    </row>
    <row r="81" spans="1:15" x14ac:dyDescent="0.4">
      <c r="A81" s="66"/>
      <c r="B81" s="67"/>
      <c r="C81" s="107">
        <v>9</v>
      </c>
      <c r="D81" s="108" t="s">
        <v>49</v>
      </c>
      <c r="E81" s="109"/>
      <c r="F81" s="109"/>
      <c r="G81" s="109"/>
      <c r="H81" s="117">
        <f>IF(B75,H75,0)/27+IF(B77,H77,0)/27</f>
        <v>0</v>
      </c>
      <c r="I81" s="111" t="s">
        <v>35</v>
      </c>
      <c r="J81" s="282">
        <v>50</v>
      </c>
      <c r="K81" s="113">
        <f>H81*J81</f>
        <v>0</v>
      </c>
      <c r="L81" s="80"/>
      <c r="M81" s="39"/>
      <c r="N81" s="39"/>
      <c r="O81" s="39"/>
    </row>
    <row r="82" spans="1:15" x14ac:dyDescent="0.4">
      <c r="A82" s="66"/>
      <c r="B82" s="67"/>
      <c r="C82" s="139"/>
      <c r="D82" s="280" t="s">
        <v>61</v>
      </c>
      <c r="E82" s="109"/>
      <c r="F82" s="109"/>
      <c r="G82" s="109"/>
      <c r="H82" s="117"/>
      <c r="I82" s="111"/>
      <c r="J82" s="129"/>
      <c r="K82" s="113"/>
      <c r="L82" s="80"/>
      <c r="M82" s="39"/>
      <c r="N82" s="39"/>
      <c r="O82" s="39"/>
    </row>
    <row r="83" spans="1:15" x14ac:dyDescent="0.4">
      <c r="A83" s="66"/>
      <c r="B83" s="69" t="b">
        <v>1</v>
      </c>
      <c r="C83" s="139">
        <v>10</v>
      </c>
      <c r="D83" s="182"/>
      <c r="E83" s="177"/>
      <c r="F83" s="177"/>
      <c r="G83" s="177"/>
      <c r="H83" s="178" t="e">
        <f>IF(B83=TRUE,(+TRUNC((1.1*(F24+F27+(((G14+24)*2)/12)+F24)*(F28+(F27*2)+(((G14+24)*2)/12))))),0)</f>
        <v>#DIV/0!</v>
      </c>
      <c r="I83" s="179" t="s">
        <v>23</v>
      </c>
      <c r="J83" s="180">
        <v>1</v>
      </c>
      <c r="K83" s="181" t="e">
        <f>J83*H83</f>
        <v>#DIV/0!</v>
      </c>
      <c r="L83" s="80"/>
      <c r="M83" s="39"/>
      <c r="N83" s="39"/>
      <c r="O83" s="39"/>
    </row>
    <row r="84" spans="1:15" x14ac:dyDescent="0.4">
      <c r="A84" s="66"/>
      <c r="B84" s="67"/>
      <c r="C84" s="139"/>
      <c r="D84" s="280" t="s">
        <v>88</v>
      </c>
      <c r="E84" s="109"/>
      <c r="F84" s="109"/>
      <c r="G84" s="109"/>
      <c r="H84" s="117"/>
      <c r="I84" s="111"/>
      <c r="J84" s="130"/>
      <c r="K84" s="113"/>
      <c r="L84" s="80"/>
      <c r="M84" s="39"/>
      <c r="N84" s="39"/>
      <c r="O84" s="39"/>
    </row>
    <row r="85" spans="1:15" x14ac:dyDescent="0.4">
      <c r="A85" s="71"/>
      <c r="B85" s="72"/>
      <c r="C85" s="131"/>
      <c r="D85" s="132" t="s">
        <v>64</v>
      </c>
      <c r="E85" s="146"/>
      <c r="F85" s="146"/>
      <c r="G85" s="146"/>
      <c r="H85" s="147"/>
      <c r="I85" s="148"/>
      <c r="J85" s="149"/>
      <c r="K85" s="340" t="e">
        <f>SUM(K73:K83)+K72</f>
        <v>#DIV/0!</v>
      </c>
      <c r="L85" s="88"/>
      <c r="M85" s="31"/>
      <c r="N85" s="31"/>
      <c r="O85" s="31"/>
    </row>
    <row r="86" spans="1:15" x14ac:dyDescent="0.4">
      <c r="A86" s="90"/>
      <c r="B86" s="91"/>
      <c r="C86" s="150"/>
      <c r="D86" s="278" t="s">
        <v>58</v>
      </c>
      <c r="E86" s="151"/>
      <c r="F86" s="151"/>
      <c r="G86" s="151"/>
      <c r="H86" s="152"/>
      <c r="I86" s="153"/>
      <c r="J86" s="118"/>
      <c r="K86" s="154"/>
      <c r="L86" s="92"/>
      <c r="M86" s="32"/>
      <c r="N86" s="32"/>
      <c r="O86" s="32"/>
    </row>
    <row r="87" spans="1:15" x14ac:dyDescent="0.4">
      <c r="A87" s="66"/>
      <c r="B87" s="67"/>
      <c r="C87" s="107">
        <v>11</v>
      </c>
      <c r="D87" s="108" t="s">
        <v>37</v>
      </c>
      <c r="E87" s="109"/>
      <c r="F87" s="109"/>
      <c r="G87" s="109"/>
      <c r="H87" s="110" t="e">
        <f>(((2+(G14/12))*(2+(G14/12))*F28)/27)+(F40*F41*F24)/27</f>
        <v>#DIV/0!</v>
      </c>
      <c r="I87" s="111" t="s">
        <v>35</v>
      </c>
      <c r="J87" s="282">
        <v>10</v>
      </c>
      <c r="K87" s="113" t="e">
        <f>J87*H87</f>
        <v>#DIV/0!</v>
      </c>
      <c r="L87" s="80"/>
      <c r="M87" s="39"/>
      <c r="N87" s="39"/>
      <c r="O87" s="39"/>
    </row>
    <row r="88" spans="1:15" x14ac:dyDescent="0.4">
      <c r="A88" s="66"/>
      <c r="B88" s="67"/>
      <c r="C88" s="107"/>
      <c r="D88" s="278" t="s">
        <v>3</v>
      </c>
      <c r="E88" s="109"/>
      <c r="F88" s="109"/>
      <c r="G88" s="109"/>
      <c r="H88" s="117"/>
      <c r="I88" s="111"/>
      <c r="J88" s="129"/>
      <c r="K88" s="113"/>
      <c r="L88" s="80"/>
      <c r="M88" s="39"/>
      <c r="N88" s="39"/>
      <c r="O88" s="39"/>
    </row>
    <row r="89" spans="1:15" x14ac:dyDescent="0.4">
      <c r="A89" s="66"/>
      <c r="B89" s="67"/>
      <c r="C89" s="107">
        <v>12</v>
      </c>
      <c r="D89" s="108" t="s">
        <v>152</v>
      </c>
      <c r="E89" s="109"/>
      <c r="F89" s="109"/>
      <c r="G89" s="109"/>
      <c r="H89" s="117" t="e">
        <f>H60/5</f>
        <v>#DIV/0!</v>
      </c>
      <c r="I89" s="111" t="s">
        <v>2</v>
      </c>
      <c r="J89" s="282">
        <v>25</v>
      </c>
      <c r="K89" s="113" t="e">
        <f>J89*H89</f>
        <v>#DIV/0!</v>
      </c>
      <c r="L89" s="80"/>
      <c r="M89" s="39"/>
      <c r="N89" s="39"/>
      <c r="O89" s="39"/>
    </row>
    <row r="90" spans="1:15" x14ac:dyDescent="0.4">
      <c r="A90" s="66"/>
      <c r="B90" s="67"/>
      <c r="C90" s="107"/>
      <c r="D90" s="278" t="s">
        <v>69</v>
      </c>
      <c r="E90" s="109"/>
      <c r="F90" s="109"/>
      <c r="G90" s="109"/>
      <c r="H90" s="117"/>
      <c r="I90" s="111"/>
      <c r="J90" s="129"/>
      <c r="K90" s="113"/>
      <c r="L90" s="80"/>
      <c r="M90" s="39"/>
      <c r="N90" s="39"/>
      <c r="O90" s="39"/>
    </row>
    <row r="91" spans="1:15" x14ac:dyDescent="0.4">
      <c r="A91" s="66"/>
      <c r="B91" s="67"/>
      <c r="C91" s="150">
        <v>13</v>
      </c>
      <c r="D91" s="124" t="s">
        <v>153</v>
      </c>
      <c r="E91" s="109"/>
      <c r="F91" s="109"/>
      <c r="G91" s="109"/>
      <c r="H91" s="155" t="e">
        <f>IF(H92&gt;0,H92,0)</f>
        <v>#DIV/0!</v>
      </c>
      <c r="I91" s="111" t="s">
        <v>2</v>
      </c>
      <c r="J91" s="282">
        <v>25</v>
      </c>
      <c r="K91" s="113" t="e">
        <f>J91*H92</f>
        <v>#DIV/0!</v>
      </c>
      <c r="L91" s="80"/>
      <c r="M91" s="39"/>
      <c r="N91" s="39"/>
      <c r="O91" s="39"/>
    </row>
    <row r="92" spans="1:15" x14ac:dyDescent="0.4">
      <c r="A92" s="66"/>
      <c r="B92" s="67"/>
      <c r="C92" s="107"/>
      <c r="D92" s="278" t="s">
        <v>154</v>
      </c>
      <c r="E92" s="109"/>
      <c r="F92" s="109"/>
      <c r="G92" s="109"/>
      <c r="H92" s="254" t="e">
        <f>H58/10</f>
        <v>#DIV/0!</v>
      </c>
      <c r="I92" s="111"/>
      <c r="J92" s="336"/>
      <c r="K92" s="113"/>
      <c r="L92" s="80"/>
      <c r="M92" s="39"/>
      <c r="N92" s="39"/>
      <c r="O92" s="39"/>
    </row>
    <row r="93" spans="1:15" x14ac:dyDescent="0.4">
      <c r="A93" s="66"/>
      <c r="B93" s="67"/>
      <c r="C93" s="107"/>
      <c r="D93" s="278"/>
      <c r="E93" s="109"/>
      <c r="F93" s="109"/>
      <c r="G93" s="109"/>
      <c r="H93" s="117"/>
      <c r="I93" s="111"/>
      <c r="J93" s="130"/>
      <c r="K93" s="113"/>
      <c r="L93" s="80"/>
      <c r="M93" s="39"/>
      <c r="N93" s="39"/>
      <c r="O93" s="39"/>
    </row>
    <row r="94" spans="1:15" x14ac:dyDescent="0.4">
      <c r="A94" s="93"/>
      <c r="B94" s="94"/>
      <c r="C94" s="156"/>
      <c r="D94" s="132" t="s">
        <v>55</v>
      </c>
      <c r="E94" s="146"/>
      <c r="F94" s="146"/>
      <c r="G94" s="146"/>
      <c r="H94" s="147"/>
      <c r="I94" s="148"/>
      <c r="J94" s="157"/>
      <c r="K94" s="137" t="e">
        <f>SUM(K87:K92)</f>
        <v>#DIV/0!</v>
      </c>
      <c r="L94" s="88"/>
      <c r="M94" s="33"/>
      <c r="N94" s="33"/>
      <c r="O94" s="33"/>
    </row>
    <row r="95" spans="1:15" x14ac:dyDescent="0.4">
      <c r="A95" s="95"/>
      <c r="B95" s="96"/>
      <c r="C95" s="158"/>
      <c r="D95" s="159"/>
      <c r="E95" s="160"/>
      <c r="F95" s="160"/>
      <c r="G95" s="109" t="s">
        <v>63</v>
      </c>
      <c r="H95" s="152"/>
      <c r="I95" s="153"/>
      <c r="J95" s="161"/>
      <c r="K95" s="154"/>
      <c r="L95" s="92"/>
      <c r="M95" s="37"/>
      <c r="N95" s="35"/>
      <c r="O95" s="35"/>
    </row>
    <row r="96" spans="1:15" x14ac:dyDescent="0.4">
      <c r="A96" s="95"/>
      <c r="B96" s="96"/>
      <c r="C96" s="158"/>
      <c r="D96" s="159"/>
      <c r="E96" s="160"/>
      <c r="F96" s="160"/>
      <c r="G96" s="160"/>
      <c r="H96" s="152"/>
      <c r="I96" s="153"/>
      <c r="J96" s="161"/>
      <c r="K96" s="154"/>
      <c r="L96" s="92"/>
      <c r="M96" s="37"/>
      <c r="N96" s="36"/>
      <c r="O96" s="37"/>
    </row>
    <row r="97" spans="1:15" x14ac:dyDescent="0.4">
      <c r="A97" s="95"/>
      <c r="B97" s="96"/>
      <c r="C97" s="158"/>
      <c r="D97" s="162"/>
      <c r="E97" s="160"/>
      <c r="F97" s="162"/>
      <c r="G97" s="160"/>
      <c r="H97" s="162"/>
      <c r="I97" s="153"/>
      <c r="J97" s="163" t="s">
        <v>177</v>
      </c>
      <c r="K97" s="340" t="e">
        <f>K85+K94</f>
        <v>#DIV/0!</v>
      </c>
      <c r="L97" s="97"/>
      <c r="M97" s="37"/>
      <c r="N97" s="38"/>
      <c r="O97" s="38"/>
    </row>
    <row r="98" spans="1:15" ht="9.75" customHeight="1" x14ac:dyDescent="0.4">
      <c r="A98" s="95"/>
      <c r="B98" s="96"/>
      <c r="C98" s="164"/>
      <c r="D98" s="162"/>
      <c r="E98" s="160"/>
      <c r="F98" s="165"/>
      <c r="G98" s="166"/>
      <c r="H98" s="167"/>
      <c r="I98" s="165"/>
      <c r="J98" s="168"/>
      <c r="K98" s="169"/>
      <c r="L98" s="63"/>
      <c r="M98" s="37"/>
      <c r="N98" s="38"/>
      <c r="O98" s="38"/>
    </row>
    <row r="99" spans="1:15" ht="36.75" customHeight="1" x14ac:dyDescent="0.4">
      <c r="A99" s="66"/>
      <c r="B99" s="67"/>
      <c r="C99" s="170"/>
      <c r="D99" s="108"/>
      <c r="E99" s="109"/>
      <c r="F99" s="370" t="s">
        <v>155</v>
      </c>
      <c r="G99" s="371"/>
      <c r="H99" s="371"/>
      <c r="I99" s="371"/>
      <c r="J99" s="371"/>
      <c r="K99" s="371"/>
      <c r="L99" s="98"/>
      <c r="M99" s="26"/>
      <c r="N99" s="26"/>
      <c r="O99" s="26"/>
    </row>
    <row r="100" spans="1:15" ht="13" thickBot="1" x14ac:dyDescent="0.45">
      <c r="A100" s="99"/>
      <c r="B100" s="100"/>
      <c r="C100" s="171"/>
      <c r="D100" s="172"/>
      <c r="E100" s="173"/>
      <c r="F100" s="173"/>
      <c r="G100" s="173"/>
      <c r="H100" s="174"/>
      <c r="I100" s="174"/>
      <c r="J100" s="174"/>
      <c r="K100" s="175"/>
      <c r="L100" s="101"/>
      <c r="M100" s="37"/>
      <c r="N100" s="38"/>
      <c r="O100" s="38"/>
    </row>
    <row r="101" spans="1:15" x14ac:dyDescent="0.4">
      <c r="A101" s="39"/>
      <c r="B101" s="39"/>
      <c r="C101" s="40"/>
      <c r="D101" s="28"/>
      <c r="E101" s="9"/>
      <c r="F101" s="9"/>
      <c r="G101" s="369"/>
      <c r="H101" s="369"/>
      <c r="I101" s="369"/>
      <c r="J101" s="369"/>
      <c r="K101" s="41"/>
      <c r="L101" s="41"/>
      <c r="M101" s="39"/>
      <c r="N101" s="39"/>
      <c r="O101" s="39"/>
    </row>
    <row r="102" spans="1:15" x14ac:dyDescent="0.4">
      <c r="A102" s="24"/>
      <c r="B102" s="24"/>
      <c r="C102" s="42"/>
      <c r="D102" s="43"/>
      <c r="E102" s="43"/>
      <c r="F102" s="43"/>
      <c r="G102" s="44"/>
      <c r="H102" s="45"/>
      <c r="I102" s="43"/>
      <c r="J102" s="46"/>
      <c r="K102" s="24"/>
      <c r="L102" s="24"/>
    </row>
    <row r="103" spans="1:15" x14ac:dyDescent="0.4">
      <c r="A103" s="24"/>
      <c r="B103" s="24"/>
      <c r="C103" s="42"/>
      <c r="D103" s="43"/>
      <c r="E103" s="43"/>
      <c r="F103" s="43"/>
      <c r="G103" s="44"/>
      <c r="H103" s="45"/>
      <c r="I103" s="43"/>
      <c r="J103" s="46"/>
      <c r="K103" s="24"/>
      <c r="L103" s="24"/>
    </row>
    <row r="104" spans="1:15" x14ac:dyDescent="0.4">
      <c r="A104" s="24"/>
      <c r="B104" s="24"/>
      <c r="C104" s="42"/>
      <c r="D104" s="43"/>
      <c r="E104" s="43"/>
      <c r="F104" s="43"/>
      <c r="G104" s="44"/>
      <c r="H104" s="45"/>
      <c r="I104" s="43"/>
      <c r="J104" s="46"/>
      <c r="K104" s="24"/>
      <c r="L104" s="24"/>
    </row>
    <row r="105" spans="1:15" x14ac:dyDescent="0.4">
      <c r="A105" s="24"/>
      <c r="B105" s="24"/>
      <c r="C105" s="42"/>
      <c r="D105" s="43"/>
      <c r="E105" s="43"/>
      <c r="F105" s="43"/>
      <c r="G105" s="44"/>
      <c r="H105" s="45"/>
      <c r="I105" s="43"/>
      <c r="J105" s="46"/>
      <c r="K105" s="24"/>
      <c r="L105" s="24"/>
    </row>
    <row r="106" spans="1:15" x14ac:dyDescent="0.4">
      <c r="A106" s="24"/>
      <c r="B106" s="24"/>
      <c r="C106" s="42"/>
      <c r="D106" s="43"/>
      <c r="E106" s="43"/>
      <c r="F106" s="43"/>
      <c r="G106" s="44"/>
      <c r="H106" s="45"/>
      <c r="I106" s="43"/>
      <c r="J106" s="46"/>
      <c r="K106" s="24"/>
      <c r="L106" s="24"/>
    </row>
    <row r="107" spans="1:15" x14ac:dyDescent="0.4">
      <c r="A107" s="24"/>
      <c r="B107" s="24"/>
      <c r="C107" s="42"/>
      <c r="D107" s="43"/>
      <c r="E107" s="43"/>
      <c r="F107" s="43"/>
      <c r="G107" s="44"/>
      <c r="H107" s="45"/>
      <c r="I107" s="43"/>
      <c r="J107" s="46"/>
      <c r="K107" s="24"/>
      <c r="L107" s="24"/>
    </row>
    <row r="108" spans="1:15" x14ac:dyDescent="0.4">
      <c r="A108" s="24"/>
      <c r="B108" s="24"/>
      <c r="C108" s="42"/>
      <c r="D108" s="43"/>
      <c r="E108" s="43"/>
      <c r="F108" s="43"/>
      <c r="G108" s="44"/>
      <c r="H108" s="45"/>
      <c r="I108" s="43"/>
      <c r="J108" s="46"/>
      <c r="K108" s="24"/>
      <c r="L108" s="24"/>
    </row>
    <row r="109" spans="1:15" x14ac:dyDescent="0.4">
      <c r="A109" s="24"/>
      <c r="B109" s="24"/>
      <c r="C109" s="42"/>
      <c r="D109" s="43"/>
      <c r="E109" s="43"/>
      <c r="F109" s="43"/>
      <c r="G109" s="44"/>
      <c r="H109" s="45"/>
      <c r="I109" s="43"/>
      <c r="J109" s="46"/>
      <c r="K109" s="24"/>
      <c r="L109" s="24"/>
    </row>
    <row r="110" spans="1:15" x14ac:dyDescent="0.4">
      <c r="A110" s="24"/>
      <c r="B110" s="24"/>
      <c r="C110" s="42"/>
      <c r="D110" s="43"/>
      <c r="E110" s="43"/>
      <c r="F110" s="43"/>
      <c r="G110" s="44"/>
      <c r="H110" s="45"/>
      <c r="I110" s="43"/>
      <c r="J110" s="46"/>
      <c r="K110" s="24"/>
      <c r="L110" s="24"/>
    </row>
    <row r="111" spans="1:15" x14ac:dyDescent="0.4">
      <c r="A111" s="24"/>
      <c r="B111" s="24"/>
      <c r="C111" s="42"/>
      <c r="D111" s="43"/>
      <c r="E111" s="43"/>
      <c r="F111" s="43"/>
      <c r="G111" s="44"/>
      <c r="H111" s="45"/>
      <c r="I111" s="43"/>
      <c r="J111" s="46"/>
      <c r="K111" s="24"/>
      <c r="L111" s="24"/>
    </row>
    <row r="112" spans="1:15" x14ac:dyDescent="0.4">
      <c r="A112" s="24"/>
      <c r="B112" s="24"/>
      <c r="C112" s="42"/>
      <c r="D112" s="43"/>
      <c r="E112" s="43"/>
      <c r="F112" s="43"/>
      <c r="G112" s="44"/>
      <c r="H112" s="45"/>
      <c r="I112" s="43"/>
      <c r="J112" s="46"/>
      <c r="K112" s="24"/>
      <c r="L112" s="24"/>
    </row>
    <row r="113" spans="1:12" x14ac:dyDescent="0.4">
      <c r="A113" s="24"/>
      <c r="B113" s="24"/>
      <c r="C113" s="42"/>
      <c r="D113" s="43"/>
      <c r="E113" s="43"/>
      <c r="F113" s="43"/>
      <c r="G113" s="44"/>
      <c r="H113" s="45"/>
      <c r="I113" s="43"/>
      <c r="J113" s="46"/>
      <c r="K113" s="24"/>
      <c r="L113" s="24"/>
    </row>
    <row r="114" spans="1:12" x14ac:dyDescent="0.4">
      <c r="A114" s="24"/>
      <c r="B114" s="24"/>
      <c r="C114" s="42"/>
      <c r="D114" s="43"/>
      <c r="E114" s="43"/>
      <c r="F114" s="43"/>
      <c r="G114" s="44"/>
      <c r="H114" s="45"/>
      <c r="I114" s="43"/>
      <c r="J114" s="46"/>
      <c r="K114" s="24"/>
      <c r="L114" s="24"/>
    </row>
    <row r="115" spans="1:12" x14ac:dyDescent="0.4">
      <c r="A115" s="24"/>
      <c r="B115" s="24"/>
      <c r="C115" s="42"/>
      <c r="D115" s="43"/>
      <c r="E115" s="43"/>
      <c r="F115" s="43"/>
      <c r="G115" s="44"/>
      <c r="H115" s="45"/>
      <c r="I115" s="43"/>
      <c r="J115" s="46"/>
      <c r="K115" s="24"/>
      <c r="L115" s="24"/>
    </row>
    <row r="116" spans="1:12" x14ac:dyDescent="0.4">
      <c r="A116" s="24"/>
      <c r="B116" s="24"/>
      <c r="C116" s="42"/>
      <c r="D116" s="43"/>
      <c r="E116" s="43"/>
      <c r="F116" s="43"/>
      <c r="G116" s="44"/>
      <c r="H116" s="45"/>
      <c r="I116" s="43"/>
      <c r="J116" s="46"/>
      <c r="K116" s="24"/>
      <c r="L116" s="24"/>
    </row>
    <row r="117" spans="1:12" x14ac:dyDescent="0.4">
      <c r="A117" s="24"/>
      <c r="B117" s="24"/>
      <c r="C117" s="42"/>
      <c r="D117" s="43"/>
      <c r="E117" s="43"/>
      <c r="F117" s="43"/>
      <c r="G117" s="44"/>
      <c r="H117" s="45"/>
      <c r="I117" s="43"/>
      <c r="J117" s="46"/>
      <c r="K117" s="24"/>
      <c r="L117" s="24"/>
    </row>
    <row r="118" spans="1:12" x14ac:dyDescent="0.4">
      <c r="A118" s="24"/>
      <c r="B118" s="24"/>
      <c r="C118" s="42"/>
      <c r="D118" s="43"/>
      <c r="E118" s="43"/>
      <c r="F118" s="43"/>
      <c r="G118" s="44"/>
      <c r="H118" s="45"/>
      <c r="I118" s="43"/>
      <c r="J118" s="46"/>
      <c r="K118" s="24"/>
      <c r="L118" s="24"/>
    </row>
    <row r="119" spans="1:12" x14ac:dyDescent="0.4">
      <c r="A119" s="24"/>
      <c r="B119" s="24"/>
      <c r="C119" s="42"/>
      <c r="D119" s="43"/>
      <c r="E119" s="43"/>
      <c r="F119" s="43"/>
      <c r="G119" s="44"/>
      <c r="H119" s="45"/>
      <c r="I119" s="43"/>
      <c r="J119" s="46"/>
      <c r="K119" s="24"/>
      <c r="L119" s="24"/>
    </row>
    <row r="120" spans="1:12" x14ac:dyDescent="0.4">
      <c r="A120" s="24"/>
      <c r="B120" s="24"/>
      <c r="C120" s="42"/>
      <c r="D120" s="43"/>
      <c r="E120" s="43"/>
      <c r="F120" s="43"/>
      <c r="G120" s="44"/>
      <c r="H120" s="45"/>
      <c r="I120" s="43"/>
      <c r="J120" s="46"/>
      <c r="K120" s="24"/>
      <c r="L120" s="24"/>
    </row>
    <row r="121" spans="1:12" x14ac:dyDescent="0.4">
      <c r="A121" s="24"/>
      <c r="B121" s="24"/>
      <c r="C121" s="42"/>
      <c r="D121" s="43"/>
      <c r="E121" s="43"/>
      <c r="F121" s="43"/>
      <c r="G121" s="44"/>
      <c r="H121" s="45"/>
      <c r="I121" s="43"/>
      <c r="J121" s="46"/>
      <c r="K121" s="24"/>
      <c r="L121" s="24"/>
    </row>
    <row r="122" spans="1:12" x14ac:dyDescent="0.4">
      <c r="A122" s="24"/>
      <c r="B122" s="24"/>
      <c r="C122" s="42"/>
      <c r="D122" s="43"/>
      <c r="E122" s="43"/>
      <c r="F122" s="43"/>
      <c r="G122" s="44"/>
      <c r="H122" s="45"/>
      <c r="I122" s="43"/>
      <c r="J122" s="46"/>
      <c r="K122" s="24"/>
      <c r="L122" s="24"/>
    </row>
    <row r="123" spans="1:12" x14ac:dyDescent="0.4">
      <c r="A123" s="24"/>
      <c r="B123" s="24"/>
      <c r="C123" s="42"/>
      <c r="D123" s="43"/>
      <c r="E123" s="43"/>
      <c r="F123" s="43"/>
      <c r="G123" s="44"/>
      <c r="H123" s="45"/>
      <c r="I123" s="43"/>
      <c r="J123" s="46"/>
      <c r="K123" s="24"/>
      <c r="L123" s="24"/>
    </row>
    <row r="124" spans="1:12" x14ac:dyDescent="0.4">
      <c r="A124" s="24"/>
      <c r="B124" s="24"/>
      <c r="C124" s="42"/>
      <c r="D124" s="43"/>
      <c r="E124" s="43"/>
      <c r="F124" s="43"/>
      <c r="G124" s="44"/>
      <c r="H124" s="45"/>
      <c r="I124" s="43"/>
      <c r="J124" s="46"/>
      <c r="K124" s="24"/>
      <c r="L124" s="24"/>
    </row>
    <row r="125" spans="1:12" x14ac:dyDescent="0.4">
      <c r="A125" s="24"/>
      <c r="B125" s="24"/>
      <c r="C125" s="42"/>
      <c r="D125" s="43"/>
      <c r="E125" s="43"/>
      <c r="F125" s="43"/>
      <c r="G125" s="44"/>
      <c r="H125" s="45"/>
      <c r="I125" s="43"/>
      <c r="J125" s="46"/>
      <c r="K125" s="24"/>
      <c r="L125" s="24"/>
    </row>
    <row r="126" spans="1:12" x14ac:dyDescent="0.4">
      <c r="A126" s="24"/>
      <c r="B126" s="24"/>
      <c r="C126" s="42"/>
      <c r="D126" s="43"/>
      <c r="E126" s="43"/>
      <c r="F126" s="43"/>
      <c r="G126" s="44"/>
      <c r="H126" s="45"/>
      <c r="I126" s="43"/>
      <c r="J126" s="46"/>
      <c r="K126" s="24"/>
      <c r="L126" s="24"/>
    </row>
    <row r="127" spans="1:12" x14ac:dyDescent="0.4">
      <c r="A127" s="24"/>
      <c r="B127" s="24"/>
      <c r="C127" s="42"/>
      <c r="D127" s="43"/>
      <c r="E127" s="43"/>
      <c r="F127" s="43"/>
      <c r="G127" s="44"/>
      <c r="H127" s="45"/>
      <c r="I127" s="43"/>
      <c r="J127" s="46"/>
      <c r="K127" s="24"/>
      <c r="L127" s="24"/>
    </row>
    <row r="128" spans="1:12" x14ac:dyDescent="0.4">
      <c r="A128" s="24"/>
      <c r="B128" s="24"/>
      <c r="C128" s="42"/>
      <c r="D128" s="43"/>
      <c r="E128" s="43"/>
      <c r="F128" s="43"/>
      <c r="G128" s="44"/>
      <c r="H128" s="45"/>
      <c r="I128" s="43"/>
      <c r="J128" s="46"/>
      <c r="K128" s="24"/>
      <c r="L128" s="24"/>
    </row>
    <row r="129" spans="1:12" x14ac:dyDescent="0.4">
      <c r="A129" s="24"/>
      <c r="B129" s="24"/>
      <c r="C129" s="42"/>
      <c r="D129" s="43"/>
      <c r="E129" s="43"/>
      <c r="F129" s="43"/>
      <c r="G129" s="44"/>
      <c r="H129" s="45"/>
      <c r="I129" s="43"/>
      <c r="J129" s="46"/>
      <c r="K129" s="24"/>
      <c r="L129" s="24"/>
    </row>
    <row r="130" spans="1:12" x14ac:dyDescent="0.4">
      <c r="A130" s="24"/>
      <c r="B130" s="24"/>
      <c r="C130" s="42"/>
      <c r="D130" s="43"/>
      <c r="E130" s="43"/>
      <c r="F130" s="43"/>
      <c r="G130" s="44"/>
      <c r="H130" s="45"/>
      <c r="I130" s="43"/>
      <c r="J130" s="46"/>
      <c r="K130" s="24"/>
      <c r="L130" s="24"/>
    </row>
    <row r="131" spans="1:12" x14ac:dyDescent="0.4">
      <c r="A131" s="24"/>
      <c r="B131" s="24"/>
      <c r="C131" s="42"/>
      <c r="D131" s="43"/>
      <c r="E131" s="43"/>
      <c r="F131" s="43"/>
      <c r="G131" s="44"/>
      <c r="H131" s="45"/>
      <c r="I131" s="43"/>
      <c r="J131" s="46"/>
      <c r="K131" s="24"/>
      <c r="L131" s="24"/>
    </row>
    <row r="132" spans="1:12" x14ac:dyDescent="0.4">
      <c r="A132" s="24"/>
      <c r="B132" s="24"/>
      <c r="C132" s="42"/>
      <c r="D132" s="43"/>
      <c r="E132" s="43"/>
      <c r="F132" s="43"/>
      <c r="G132" s="44"/>
      <c r="H132" s="45"/>
      <c r="I132" s="43"/>
      <c r="J132" s="46"/>
      <c r="K132" s="24"/>
      <c r="L132" s="24"/>
    </row>
    <row r="133" spans="1:12" x14ac:dyDescent="0.4">
      <c r="A133" s="24"/>
      <c r="B133" s="24"/>
      <c r="C133" s="42"/>
      <c r="D133" s="43"/>
      <c r="E133" s="43"/>
      <c r="F133" s="43"/>
      <c r="G133" s="44"/>
      <c r="H133" s="45"/>
      <c r="I133" s="43"/>
      <c r="J133" s="46"/>
      <c r="K133" s="24"/>
      <c r="L133" s="24"/>
    </row>
    <row r="134" spans="1:12" x14ac:dyDescent="0.4">
      <c r="A134" s="24"/>
      <c r="B134" s="24"/>
      <c r="C134" s="42"/>
      <c r="D134" s="43"/>
      <c r="E134" s="43"/>
      <c r="F134" s="43"/>
      <c r="G134" s="44"/>
      <c r="H134" s="45"/>
      <c r="I134" s="43"/>
      <c r="J134" s="46"/>
      <c r="K134" s="24"/>
      <c r="L134" s="24"/>
    </row>
    <row r="135" spans="1:12" x14ac:dyDescent="0.4">
      <c r="A135" s="24"/>
      <c r="B135" s="24"/>
      <c r="C135" s="42"/>
      <c r="D135" s="43"/>
      <c r="E135" s="43"/>
      <c r="F135" s="43"/>
      <c r="G135" s="44"/>
      <c r="H135" s="45"/>
      <c r="I135" s="43"/>
      <c r="J135" s="46"/>
      <c r="K135" s="24"/>
      <c r="L135" s="24"/>
    </row>
    <row r="136" spans="1:12" x14ac:dyDescent="0.4">
      <c r="A136" s="24"/>
      <c r="B136" s="24"/>
      <c r="C136" s="42"/>
      <c r="D136" s="43"/>
      <c r="E136" s="43"/>
      <c r="F136" s="43"/>
      <c r="G136" s="44"/>
      <c r="H136" s="45"/>
      <c r="I136" s="43"/>
      <c r="J136" s="46"/>
      <c r="K136" s="24"/>
      <c r="L136" s="24"/>
    </row>
    <row r="137" spans="1:12" x14ac:dyDescent="0.4">
      <c r="A137" s="24"/>
      <c r="B137" s="24"/>
      <c r="C137" s="42"/>
      <c r="D137" s="43"/>
      <c r="E137" s="43"/>
      <c r="F137" s="43"/>
      <c r="G137" s="44"/>
      <c r="H137" s="45"/>
      <c r="I137" s="43"/>
      <c r="J137" s="46"/>
      <c r="K137" s="24"/>
      <c r="L137" s="24"/>
    </row>
    <row r="138" spans="1:12" x14ac:dyDescent="0.4">
      <c r="A138" s="24"/>
      <c r="B138" s="24"/>
      <c r="C138" s="42"/>
      <c r="D138" s="43"/>
      <c r="E138" s="43"/>
      <c r="F138" s="43"/>
      <c r="G138" s="44"/>
      <c r="H138" s="45"/>
      <c r="I138" s="43"/>
      <c r="J138" s="46"/>
      <c r="K138" s="24"/>
      <c r="L138" s="24"/>
    </row>
    <row r="139" spans="1:12" x14ac:dyDescent="0.4">
      <c r="A139" s="24"/>
      <c r="B139" s="24"/>
      <c r="C139" s="42"/>
      <c r="D139" s="43"/>
      <c r="E139" s="43"/>
      <c r="F139" s="43"/>
      <c r="G139" s="44"/>
      <c r="H139" s="45"/>
      <c r="I139" s="43"/>
      <c r="J139" s="46"/>
      <c r="K139" s="24"/>
      <c r="L139" s="24"/>
    </row>
    <row r="140" spans="1:12" x14ac:dyDescent="0.4">
      <c r="A140" s="24"/>
      <c r="B140" s="24"/>
      <c r="C140" s="42"/>
      <c r="D140" s="43"/>
      <c r="E140" s="43"/>
      <c r="F140" s="43"/>
      <c r="G140" s="44"/>
      <c r="H140" s="45"/>
      <c r="I140" s="43"/>
      <c r="J140" s="46"/>
      <c r="K140" s="24"/>
      <c r="L140" s="24"/>
    </row>
    <row r="141" spans="1:12" x14ac:dyDescent="0.4">
      <c r="A141" s="24"/>
      <c r="B141" s="24"/>
      <c r="C141" s="42"/>
      <c r="D141" s="43"/>
      <c r="E141" s="43"/>
      <c r="F141" s="43"/>
      <c r="G141" s="44"/>
      <c r="H141" s="45"/>
      <c r="I141" s="43"/>
      <c r="J141" s="46"/>
      <c r="K141" s="24"/>
      <c r="L141" s="24"/>
    </row>
    <row r="142" spans="1:12" x14ac:dyDescent="0.4">
      <c r="A142" s="24"/>
      <c r="B142" s="24"/>
      <c r="C142" s="42"/>
      <c r="D142" s="43"/>
      <c r="E142" s="43"/>
      <c r="F142" s="43"/>
      <c r="G142" s="44"/>
      <c r="H142" s="45"/>
      <c r="I142" s="43"/>
      <c r="J142" s="46"/>
      <c r="K142" s="24"/>
      <c r="L142" s="24"/>
    </row>
    <row r="143" spans="1:12" x14ac:dyDescent="0.4">
      <c r="A143" s="24"/>
      <c r="B143" s="24"/>
      <c r="C143" s="42"/>
      <c r="D143" s="43"/>
      <c r="E143" s="43"/>
      <c r="F143" s="43"/>
      <c r="G143" s="44"/>
      <c r="H143" s="45"/>
      <c r="I143" s="43"/>
      <c r="J143" s="46"/>
      <c r="K143" s="24"/>
      <c r="L143" s="24"/>
    </row>
    <row r="144" spans="1:12" x14ac:dyDescent="0.4">
      <c r="A144" s="24"/>
      <c r="B144" s="24"/>
      <c r="C144" s="42"/>
      <c r="D144" s="43"/>
      <c r="E144" s="43"/>
      <c r="F144" s="43"/>
      <c r="G144" s="44"/>
      <c r="H144" s="45"/>
      <c r="I144" s="43"/>
      <c r="J144" s="46"/>
      <c r="K144" s="24"/>
      <c r="L144" s="24"/>
    </row>
    <row r="145" spans="1:12" x14ac:dyDescent="0.4">
      <c r="A145" s="24"/>
      <c r="B145" s="24"/>
      <c r="C145" s="42"/>
      <c r="D145" s="43"/>
      <c r="E145" s="43"/>
      <c r="F145" s="43"/>
      <c r="G145" s="44"/>
      <c r="H145" s="45"/>
      <c r="I145" s="43"/>
      <c r="J145" s="46"/>
      <c r="K145" s="24"/>
      <c r="L145" s="24"/>
    </row>
    <row r="146" spans="1:12" x14ac:dyDescent="0.4">
      <c r="A146" s="24"/>
      <c r="B146" s="24"/>
      <c r="C146" s="42"/>
      <c r="D146" s="43"/>
      <c r="E146" s="43"/>
      <c r="F146" s="43"/>
      <c r="G146" s="44"/>
      <c r="H146" s="45"/>
      <c r="I146" s="43"/>
      <c r="J146" s="46"/>
      <c r="K146" s="24"/>
      <c r="L146" s="24"/>
    </row>
    <row r="147" spans="1:12" x14ac:dyDescent="0.4">
      <c r="A147" s="24"/>
      <c r="B147" s="24"/>
      <c r="C147" s="42"/>
      <c r="D147" s="43"/>
      <c r="E147" s="43"/>
      <c r="F147" s="43"/>
      <c r="G147" s="44"/>
      <c r="H147" s="45"/>
      <c r="I147" s="43"/>
      <c r="J147" s="46"/>
      <c r="K147" s="24"/>
      <c r="L147" s="24"/>
    </row>
    <row r="148" spans="1:12" x14ac:dyDescent="0.4">
      <c r="A148" s="24"/>
      <c r="B148" s="24"/>
      <c r="C148" s="42"/>
      <c r="D148" s="43"/>
      <c r="E148" s="43"/>
      <c r="F148" s="43"/>
      <c r="G148" s="44"/>
      <c r="H148" s="45"/>
      <c r="I148" s="43"/>
      <c r="J148" s="46"/>
      <c r="K148" s="24"/>
      <c r="L148" s="24"/>
    </row>
    <row r="149" spans="1:12" x14ac:dyDescent="0.4">
      <c r="A149" s="24"/>
      <c r="B149" s="24"/>
      <c r="C149" s="42"/>
      <c r="D149" s="43"/>
      <c r="E149" s="43"/>
      <c r="F149" s="43"/>
      <c r="G149" s="44"/>
      <c r="H149" s="45"/>
      <c r="I149" s="43"/>
      <c r="J149" s="46"/>
      <c r="K149" s="24"/>
      <c r="L149" s="24"/>
    </row>
    <row r="150" spans="1:12" x14ac:dyDescent="0.4">
      <c r="A150" s="24"/>
      <c r="B150" s="24"/>
      <c r="C150" s="42"/>
      <c r="D150" s="43"/>
      <c r="E150" s="43"/>
      <c r="F150" s="43"/>
      <c r="G150" s="44"/>
      <c r="H150" s="45"/>
      <c r="I150" s="43"/>
      <c r="J150" s="46"/>
      <c r="K150" s="24"/>
      <c r="L150" s="24"/>
    </row>
    <row r="151" spans="1:12" x14ac:dyDescent="0.4">
      <c r="A151" s="24"/>
      <c r="B151" s="24"/>
      <c r="C151" s="42"/>
      <c r="D151" s="43"/>
      <c r="E151" s="43"/>
      <c r="F151" s="43"/>
      <c r="G151" s="44"/>
      <c r="H151" s="45"/>
      <c r="I151" s="43"/>
      <c r="J151" s="46"/>
      <c r="K151" s="24"/>
      <c r="L151" s="24"/>
    </row>
    <row r="152" spans="1:12" x14ac:dyDescent="0.4">
      <c r="A152" s="24"/>
      <c r="B152" s="24"/>
      <c r="C152" s="42"/>
      <c r="D152" s="43"/>
      <c r="E152" s="43"/>
      <c r="F152" s="43"/>
      <c r="G152" s="44"/>
      <c r="H152" s="45"/>
      <c r="I152" s="43"/>
      <c r="J152" s="46"/>
      <c r="K152" s="24"/>
      <c r="L152" s="24"/>
    </row>
    <row r="153" spans="1:12" x14ac:dyDescent="0.4">
      <c r="A153" s="24"/>
      <c r="B153" s="24"/>
      <c r="C153" s="42"/>
      <c r="D153" s="43"/>
      <c r="E153" s="43"/>
      <c r="F153" s="43"/>
      <c r="G153" s="44"/>
      <c r="H153" s="45"/>
      <c r="I153" s="43"/>
      <c r="J153" s="46"/>
      <c r="K153" s="24"/>
      <c r="L153" s="24"/>
    </row>
    <row r="154" spans="1:12" x14ac:dyDescent="0.4">
      <c r="A154" s="24"/>
      <c r="B154" s="24"/>
      <c r="C154" s="42"/>
      <c r="D154" s="43"/>
      <c r="E154" s="43"/>
      <c r="F154" s="43"/>
      <c r="G154" s="44"/>
      <c r="H154" s="45"/>
      <c r="I154" s="43"/>
      <c r="J154" s="46"/>
      <c r="K154" s="24"/>
      <c r="L154" s="24"/>
    </row>
    <row r="155" spans="1:12" x14ac:dyDescent="0.4">
      <c r="A155" s="24"/>
      <c r="B155" s="24"/>
      <c r="C155" s="42"/>
      <c r="D155" s="43"/>
      <c r="E155" s="43"/>
      <c r="F155" s="43"/>
      <c r="G155" s="44"/>
      <c r="H155" s="45"/>
      <c r="I155" s="43"/>
      <c r="J155" s="46"/>
      <c r="K155" s="24"/>
      <c r="L155" s="24"/>
    </row>
    <row r="156" spans="1:12" x14ac:dyDescent="0.4">
      <c r="A156" s="24"/>
      <c r="B156" s="24"/>
      <c r="C156" s="42"/>
      <c r="D156" s="43"/>
      <c r="E156" s="43"/>
      <c r="F156" s="43"/>
      <c r="G156" s="44"/>
      <c r="H156" s="45"/>
      <c r="I156" s="43"/>
      <c r="J156" s="46"/>
      <c r="K156" s="24"/>
      <c r="L156" s="24"/>
    </row>
    <row r="157" spans="1:12" x14ac:dyDescent="0.4">
      <c r="A157" s="24"/>
      <c r="B157" s="24"/>
      <c r="C157" s="42"/>
      <c r="D157" s="43"/>
      <c r="E157" s="43"/>
      <c r="F157" s="43"/>
      <c r="G157" s="44"/>
      <c r="H157" s="45"/>
      <c r="I157" s="43"/>
      <c r="J157" s="46"/>
      <c r="K157" s="24"/>
      <c r="L157" s="24"/>
    </row>
    <row r="158" spans="1:12" x14ac:dyDescent="0.4">
      <c r="A158" s="24"/>
      <c r="B158" s="24"/>
      <c r="C158" s="42"/>
      <c r="D158" s="43"/>
      <c r="E158" s="43"/>
      <c r="F158" s="43"/>
      <c r="G158" s="44"/>
      <c r="H158" s="45"/>
      <c r="I158" s="43"/>
      <c r="J158" s="46"/>
      <c r="K158" s="24"/>
      <c r="L158" s="24"/>
    </row>
    <row r="159" spans="1:12" x14ac:dyDescent="0.4">
      <c r="A159" s="24"/>
      <c r="B159" s="24"/>
      <c r="C159" s="42"/>
      <c r="D159" s="43"/>
      <c r="E159" s="43"/>
      <c r="F159" s="43"/>
      <c r="G159" s="44"/>
      <c r="H159" s="45"/>
      <c r="I159" s="43"/>
      <c r="J159" s="46"/>
      <c r="K159" s="24"/>
      <c r="L159" s="24"/>
    </row>
    <row r="160" spans="1:12" x14ac:dyDescent="0.4">
      <c r="A160" s="24"/>
      <c r="B160" s="24"/>
      <c r="C160" s="42"/>
      <c r="D160" s="43"/>
      <c r="E160" s="43"/>
      <c r="F160" s="43"/>
      <c r="G160" s="44"/>
      <c r="H160" s="45"/>
      <c r="I160" s="43"/>
      <c r="J160" s="46"/>
      <c r="K160" s="24"/>
      <c r="L160" s="24"/>
    </row>
    <row r="161" spans="1:12" x14ac:dyDescent="0.4">
      <c r="A161" s="24"/>
      <c r="B161" s="24"/>
      <c r="C161" s="42"/>
      <c r="D161" s="43"/>
      <c r="E161" s="43"/>
      <c r="F161" s="43"/>
      <c r="G161" s="44"/>
      <c r="H161" s="45"/>
      <c r="I161" s="43"/>
      <c r="J161" s="46"/>
      <c r="K161" s="24"/>
      <c r="L161" s="24"/>
    </row>
    <row r="162" spans="1:12" x14ac:dyDescent="0.4">
      <c r="A162" s="24"/>
      <c r="B162" s="24"/>
      <c r="C162" s="42"/>
      <c r="D162" s="43"/>
      <c r="E162" s="43"/>
      <c r="F162" s="43"/>
      <c r="G162" s="44"/>
      <c r="H162" s="45"/>
      <c r="I162" s="43"/>
      <c r="J162" s="46"/>
      <c r="K162" s="24"/>
      <c r="L162" s="24"/>
    </row>
    <row r="163" spans="1:12" x14ac:dyDescent="0.4">
      <c r="A163" s="24"/>
      <c r="B163" s="24"/>
      <c r="C163" s="42"/>
      <c r="D163" s="43"/>
      <c r="E163" s="43"/>
      <c r="F163" s="43"/>
      <c r="G163" s="44"/>
      <c r="H163" s="45"/>
      <c r="I163" s="43"/>
      <c r="J163" s="46"/>
      <c r="K163" s="24"/>
      <c r="L163" s="24"/>
    </row>
    <row r="164" spans="1:12" x14ac:dyDescent="0.4">
      <c r="A164" s="24"/>
      <c r="B164" s="24"/>
      <c r="C164" s="42"/>
      <c r="D164" s="43"/>
      <c r="E164" s="43"/>
      <c r="F164" s="43"/>
      <c r="G164" s="44"/>
      <c r="H164" s="45"/>
      <c r="I164" s="43"/>
      <c r="J164" s="46"/>
      <c r="K164" s="24"/>
      <c r="L164" s="24"/>
    </row>
    <row r="165" spans="1:12" x14ac:dyDescent="0.4">
      <c r="A165" s="24"/>
      <c r="B165" s="24"/>
      <c r="C165" s="42"/>
      <c r="D165" s="43"/>
      <c r="E165" s="43"/>
      <c r="F165" s="43"/>
      <c r="G165" s="44"/>
      <c r="H165" s="45"/>
      <c r="I165" s="43"/>
      <c r="J165" s="46"/>
      <c r="K165" s="24"/>
      <c r="L165" s="24"/>
    </row>
    <row r="166" spans="1:12" x14ac:dyDescent="0.4">
      <c r="A166" s="24"/>
      <c r="B166" s="24"/>
      <c r="C166" s="42"/>
      <c r="D166" s="43"/>
      <c r="E166" s="43"/>
      <c r="F166" s="43"/>
      <c r="G166" s="44"/>
      <c r="H166" s="45"/>
      <c r="I166" s="43"/>
      <c r="J166" s="46"/>
      <c r="K166" s="24"/>
      <c r="L166" s="24"/>
    </row>
    <row r="167" spans="1:12" x14ac:dyDescent="0.4">
      <c r="A167" s="24"/>
      <c r="B167" s="24"/>
      <c r="C167" s="42"/>
      <c r="D167" s="43"/>
      <c r="E167" s="43"/>
      <c r="F167" s="43"/>
      <c r="G167" s="44"/>
      <c r="H167" s="45"/>
      <c r="I167" s="43"/>
      <c r="J167" s="46"/>
      <c r="K167" s="24"/>
      <c r="L167" s="24"/>
    </row>
    <row r="168" spans="1:12" x14ac:dyDescent="0.4">
      <c r="A168" s="24"/>
      <c r="B168" s="24"/>
      <c r="C168" s="42"/>
      <c r="D168" s="43"/>
      <c r="E168" s="43"/>
      <c r="F168" s="43"/>
      <c r="G168" s="44"/>
      <c r="H168" s="45"/>
      <c r="I168" s="43"/>
      <c r="J168" s="46"/>
      <c r="K168" s="24"/>
      <c r="L168" s="24"/>
    </row>
    <row r="169" spans="1:12" x14ac:dyDescent="0.4">
      <c r="A169" s="24"/>
      <c r="B169" s="24"/>
      <c r="C169" s="42"/>
      <c r="D169" s="43"/>
      <c r="E169" s="43"/>
      <c r="F169" s="43"/>
      <c r="G169" s="44"/>
      <c r="H169" s="45"/>
      <c r="I169" s="43"/>
      <c r="J169" s="46"/>
      <c r="K169" s="24"/>
      <c r="L169" s="24"/>
    </row>
    <row r="170" spans="1:12" x14ac:dyDescent="0.4">
      <c r="A170" s="24"/>
      <c r="B170" s="24"/>
      <c r="C170" s="42"/>
      <c r="D170" s="43"/>
      <c r="E170" s="43"/>
      <c r="F170" s="43"/>
      <c r="G170" s="44"/>
      <c r="H170" s="45"/>
      <c r="I170" s="43"/>
      <c r="J170" s="46"/>
      <c r="K170" s="24"/>
      <c r="L170" s="24"/>
    </row>
    <row r="171" spans="1:12" x14ac:dyDescent="0.4">
      <c r="A171" s="24"/>
      <c r="B171" s="24"/>
      <c r="C171" s="42"/>
      <c r="D171" s="43"/>
      <c r="E171" s="43"/>
      <c r="F171" s="43"/>
      <c r="G171" s="44"/>
      <c r="H171" s="45"/>
      <c r="I171" s="43"/>
      <c r="J171" s="46"/>
      <c r="K171" s="24"/>
      <c r="L171" s="24"/>
    </row>
    <row r="172" spans="1:12" x14ac:dyDescent="0.4">
      <c r="A172" s="24"/>
      <c r="B172" s="24"/>
      <c r="C172" s="42"/>
      <c r="D172" s="43"/>
      <c r="E172" s="43"/>
      <c r="F172" s="43"/>
      <c r="G172" s="44"/>
      <c r="H172" s="45"/>
      <c r="I172" s="43"/>
      <c r="J172" s="46"/>
      <c r="K172" s="24"/>
      <c r="L172" s="24"/>
    </row>
    <row r="173" spans="1:12" x14ac:dyDescent="0.4">
      <c r="A173" s="24"/>
      <c r="B173" s="24"/>
      <c r="C173" s="42"/>
      <c r="D173" s="43"/>
      <c r="E173" s="43"/>
      <c r="F173" s="43"/>
      <c r="G173" s="44"/>
      <c r="H173" s="45"/>
      <c r="I173" s="43"/>
      <c r="J173" s="46"/>
      <c r="K173" s="24"/>
      <c r="L173" s="24"/>
    </row>
    <row r="174" spans="1:12" x14ac:dyDescent="0.4">
      <c r="A174" s="24"/>
      <c r="B174" s="24"/>
      <c r="C174" s="42"/>
      <c r="D174" s="43"/>
      <c r="E174" s="43"/>
      <c r="F174" s="43"/>
      <c r="G174" s="44"/>
      <c r="H174" s="45"/>
      <c r="I174" s="43"/>
      <c r="J174" s="46"/>
      <c r="K174" s="24"/>
      <c r="L174" s="24"/>
    </row>
    <row r="175" spans="1:12" x14ac:dyDescent="0.4">
      <c r="A175" s="24"/>
      <c r="B175" s="24"/>
      <c r="C175" s="42"/>
      <c r="D175" s="43"/>
      <c r="E175" s="43"/>
      <c r="F175" s="43"/>
      <c r="G175" s="44"/>
      <c r="H175" s="45"/>
      <c r="I175" s="43"/>
      <c r="J175" s="46"/>
      <c r="K175" s="24"/>
      <c r="L175" s="24"/>
    </row>
    <row r="176" spans="1:12" x14ac:dyDescent="0.4">
      <c r="A176" s="24"/>
      <c r="B176" s="24"/>
      <c r="C176" s="42"/>
      <c r="D176" s="43"/>
      <c r="E176" s="43"/>
      <c r="F176" s="43"/>
      <c r="G176" s="44"/>
      <c r="H176" s="45"/>
      <c r="I176" s="43"/>
      <c r="J176" s="46"/>
      <c r="K176" s="24"/>
      <c r="L176" s="24"/>
    </row>
    <row r="177" spans="1:12" x14ac:dyDescent="0.4">
      <c r="A177" s="24"/>
      <c r="B177" s="24"/>
      <c r="C177" s="42"/>
      <c r="D177" s="43"/>
      <c r="E177" s="43"/>
      <c r="F177" s="43"/>
      <c r="G177" s="44"/>
      <c r="H177" s="45"/>
      <c r="I177" s="43"/>
      <c r="J177" s="46"/>
      <c r="K177" s="24"/>
      <c r="L177" s="24"/>
    </row>
    <row r="178" spans="1:12" x14ac:dyDescent="0.4">
      <c r="A178" s="24"/>
      <c r="B178" s="24"/>
      <c r="C178" s="42"/>
      <c r="D178" s="43"/>
      <c r="E178" s="43"/>
      <c r="F178" s="43"/>
      <c r="G178" s="44"/>
      <c r="H178" s="45"/>
      <c r="I178" s="43"/>
      <c r="J178" s="46"/>
      <c r="K178" s="24"/>
      <c r="L178" s="24"/>
    </row>
    <row r="179" spans="1:12" x14ac:dyDescent="0.4">
      <c r="A179" s="24"/>
      <c r="B179" s="24"/>
      <c r="C179" s="42"/>
      <c r="D179" s="43"/>
      <c r="E179" s="43"/>
      <c r="F179" s="43"/>
      <c r="G179" s="44"/>
      <c r="H179" s="45"/>
      <c r="I179" s="43"/>
      <c r="J179" s="46"/>
      <c r="K179" s="24"/>
      <c r="L179" s="24"/>
    </row>
    <row r="180" spans="1:12" x14ac:dyDescent="0.4">
      <c r="A180" s="24"/>
      <c r="B180" s="24"/>
      <c r="C180" s="42"/>
      <c r="D180" s="43"/>
      <c r="E180" s="43"/>
      <c r="F180" s="43"/>
      <c r="G180" s="44"/>
      <c r="H180" s="45"/>
      <c r="I180" s="43"/>
      <c r="J180" s="46"/>
      <c r="K180" s="24"/>
      <c r="L180" s="24"/>
    </row>
    <row r="181" spans="1:12" x14ac:dyDescent="0.4">
      <c r="A181" s="24"/>
      <c r="B181" s="24"/>
      <c r="C181" s="42"/>
      <c r="D181" s="43"/>
      <c r="E181" s="43"/>
      <c r="F181" s="43"/>
      <c r="G181" s="44"/>
      <c r="H181" s="45"/>
      <c r="I181" s="43"/>
      <c r="J181" s="46"/>
      <c r="K181" s="24"/>
      <c r="L181" s="24"/>
    </row>
    <row r="182" spans="1:12" x14ac:dyDescent="0.4">
      <c r="A182" s="24"/>
      <c r="B182" s="24"/>
      <c r="C182" s="42"/>
      <c r="D182" s="43"/>
      <c r="E182" s="43"/>
      <c r="F182" s="43"/>
      <c r="G182" s="44"/>
      <c r="H182" s="45"/>
      <c r="I182" s="43"/>
      <c r="J182" s="46"/>
      <c r="K182" s="24"/>
      <c r="L182" s="24"/>
    </row>
    <row r="183" spans="1:12" x14ac:dyDescent="0.4">
      <c r="A183" s="24"/>
      <c r="B183" s="24"/>
      <c r="C183" s="42"/>
      <c r="D183" s="43"/>
      <c r="E183" s="43"/>
      <c r="F183" s="43"/>
      <c r="G183" s="44"/>
      <c r="H183" s="45"/>
      <c r="I183" s="43"/>
      <c r="J183" s="46"/>
      <c r="K183" s="24"/>
      <c r="L183" s="24"/>
    </row>
    <row r="184" spans="1:12" x14ac:dyDescent="0.4">
      <c r="A184" s="24"/>
      <c r="B184" s="24"/>
      <c r="C184" s="42"/>
      <c r="D184" s="43"/>
      <c r="E184" s="43"/>
      <c r="F184" s="43"/>
      <c r="G184" s="44"/>
      <c r="H184" s="45"/>
      <c r="I184" s="43"/>
      <c r="J184" s="46"/>
      <c r="K184" s="24"/>
      <c r="L184" s="24"/>
    </row>
    <row r="185" spans="1:12" x14ac:dyDescent="0.4">
      <c r="A185" s="24"/>
      <c r="B185" s="24"/>
      <c r="C185" s="42"/>
      <c r="D185" s="43"/>
      <c r="E185" s="43"/>
      <c r="F185" s="43"/>
      <c r="G185" s="44"/>
      <c r="H185" s="45"/>
      <c r="I185" s="43"/>
      <c r="J185" s="46"/>
      <c r="K185" s="24"/>
      <c r="L185" s="24"/>
    </row>
    <row r="186" spans="1:12" x14ac:dyDescent="0.4">
      <c r="A186" s="24"/>
      <c r="B186" s="24"/>
      <c r="C186" s="42"/>
      <c r="D186" s="43"/>
      <c r="E186" s="43"/>
      <c r="F186" s="43"/>
      <c r="G186" s="44"/>
      <c r="H186" s="45"/>
      <c r="I186" s="43"/>
      <c r="J186" s="46"/>
      <c r="K186" s="24"/>
      <c r="L186" s="24"/>
    </row>
    <row r="187" spans="1:12" x14ac:dyDescent="0.4">
      <c r="A187" s="24"/>
      <c r="B187" s="24"/>
      <c r="C187" s="42"/>
      <c r="D187" s="43"/>
      <c r="E187" s="43"/>
      <c r="F187" s="43"/>
      <c r="G187" s="44"/>
      <c r="H187" s="45"/>
      <c r="I187" s="43"/>
      <c r="J187" s="46"/>
      <c r="K187" s="24"/>
      <c r="L187" s="24"/>
    </row>
    <row r="188" spans="1:12" x14ac:dyDescent="0.4">
      <c r="A188" s="24"/>
      <c r="B188" s="24"/>
      <c r="C188" s="42"/>
      <c r="D188" s="43"/>
      <c r="E188" s="43"/>
      <c r="F188" s="43"/>
      <c r="G188" s="44"/>
      <c r="H188" s="45"/>
      <c r="I188" s="43"/>
      <c r="J188" s="46"/>
      <c r="K188" s="24"/>
      <c r="L188" s="24"/>
    </row>
    <row r="189" spans="1:12" x14ac:dyDescent="0.4">
      <c r="A189" s="24"/>
      <c r="B189" s="24"/>
      <c r="C189" s="42"/>
      <c r="D189" s="43"/>
      <c r="E189" s="43"/>
      <c r="F189" s="43"/>
      <c r="G189" s="44"/>
      <c r="H189" s="45"/>
      <c r="I189" s="43"/>
      <c r="J189" s="46"/>
      <c r="K189" s="24"/>
      <c r="L189" s="24"/>
    </row>
    <row r="190" spans="1:12" x14ac:dyDescent="0.4">
      <c r="A190" s="24"/>
      <c r="B190" s="24"/>
      <c r="C190" s="42"/>
      <c r="D190" s="43"/>
      <c r="E190" s="43"/>
      <c r="F190" s="43"/>
      <c r="G190" s="44"/>
      <c r="H190" s="45"/>
      <c r="I190" s="43"/>
      <c r="J190" s="46"/>
      <c r="K190" s="24"/>
      <c r="L190" s="24"/>
    </row>
    <row r="191" spans="1:12" x14ac:dyDescent="0.4">
      <c r="A191" s="24"/>
      <c r="B191" s="24"/>
      <c r="C191" s="42"/>
      <c r="D191" s="43"/>
      <c r="E191" s="43"/>
      <c r="F191" s="43"/>
      <c r="G191" s="44"/>
      <c r="H191" s="45"/>
      <c r="I191" s="43"/>
      <c r="J191" s="46"/>
      <c r="K191" s="24"/>
      <c r="L191" s="24"/>
    </row>
    <row r="192" spans="1:12" x14ac:dyDescent="0.4">
      <c r="A192" s="24"/>
      <c r="B192" s="24"/>
      <c r="C192" s="42"/>
      <c r="D192" s="43"/>
      <c r="E192" s="43"/>
      <c r="F192" s="43"/>
      <c r="G192" s="44"/>
      <c r="H192" s="45"/>
      <c r="I192" s="43"/>
      <c r="J192" s="46"/>
      <c r="K192" s="24"/>
      <c r="L192" s="24"/>
    </row>
    <row r="193" spans="1:12" x14ac:dyDescent="0.4">
      <c r="A193" s="24"/>
      <c r="B193" s="24"/>
      <c r="C193" s="42"/>
      <c r="D193" s="43"/>
      <c r="E193" s="43"/>
      <c r="F193" s="43"/>
      <c r="G193" s="44"/>
      <c r="H193" s="45"/>
      <c r="I193" s="43"/>
      <c r="J193" s="46"/>
      <c r="K193" s="24"/>
      <c r="L193" s="24"/>
    </row>
    <row r="194" spans="1:12" x14ac:dyDescent="0.4">
      <c r="A194" s="24"/>
      <c r="B194" s="24"/>
      <c r="C194" s="42"/>
      <c r="D194" s="43"/>
      <c r="E194" s="43"/>
      <c r="F194" s="43"/>
      <c r="G194" s="44"/>
      <c r="H194" s="45"/>
      <c r="I194" s="43"/>
      <c r="J194" s="46"/>
      <c r="K194" s="24"/>
      <c r="L194" s="24"/>
    </row>
    <row r="195" spans="1:12" x14ac:dyDescent="0.4">
      <c r="A195" s="24"/>
      <c r="B195" s="24"/>
      <c r="C195" s="42"/>
      <c r="D195" s="43"/>
      <c r="E195" s="43"/>
      <c r="F195" s="43"/>
      <c r="G195" s="44"/>
      <c r="H195" s="45"/>
      <c r="I195" s="43"/>
      <c r="J195" s="46"/>
      <c r="K195" s="24"/>
      <c r="L195" s="24"/>
    </row>
    <row r="196" spans="1:12" x14ac:dyDescent="0.4">
      <c r="A196" s="24"/>
      <c r="B196" s="24"/>
      <c r="C196" s="42"/>
      <c r="D196" s="43"/>
      <c r="E196" s="43"/>
      <c r="F196" s="43"/>
      <c r="G196" s="44"/>
      <c r="H196" s="45"/>
      <c r="I196" s="43"/>
      <c r="J196" s="46"/>
      <c r="K196" s="24"/>
      <c r="L196" s="24"/>
    </row>
    <row r="197" spans="1:12" x14ac:dyDescent="0.4">
      <c r="A197" s="24"/>
      <c r="B197" s="24"/>
      <c r="C197" s="42"/>
      <c r="D197" s="43"/>
      <c r="E197" s="43"/>
      <c r="F197" s="43"/>
      <c r="G197" s="44"/>
      <c r="H197" s="45"/>
      <c r="I197" s="43"/>
      <c r="J197" s="46"/>
      <c r="K197" s="24"/>
      <c r="L197" s="24"/>
    </row>
    <row r="198" spans="1:12" x14ac:dyDescent="0.4">
      <c r="A198" s="24"/>
      <c r="B198" s="24"/>
      <c r="C198" s="42"/>
      <c r="D198" s="43"/>
      <c r="E198" s="43"/>
      <c r="F198" s="43"/>
      <c r="G198" s="44"/>
      <c r="H198" s="45"/>
      <c r="I198" s="43"/>
      <c r="J198" s="46"/>
      <c r="K198" s="24"/>
      <c r="L198" s="24"/>
    </row>
    <row r="199" spans="1:12" x14ac:dyDescent="0.4">
      <c r="A199" s="24"/>
      <c r="B199" s="24"/>
      <c r="C199" s="42"/>
      <c r="D199" s="43"/>
      <c r="E199" s="43"/>
      <c r="F199" s="43"/>
      <c r="G199" s="44"/>
      <c r="H199" s="45"/>
      <c r="I199" s="43"/>
      <c r="J199" s="46"/>
      <c r="K199" s="24"/>
      <c r="L199" s="24"/>
    </row>
    <row r="200" spans="1:12" x14ac:dyDescent="0.4">
      <c r="A200" s="24"/>
      <c r="B200" s="24"/>
      <c r="C200" s="42"/>
      <c r="D200" s="43"/>
      <c r="E200" s="43"/>
      <c r="F200" s="43"/>
      <c r="G200" s="44"/>
      <c r="H200" s="45"/>
      <c r="I200" s="43"/>
      <c r="J200" s="46"/>
      <c r="K200" s="24"/>
      <c r="L200" s="24"/>
    </row>
    <row r="201" spans="1:12" x14ac:dyDescent="0.4">
      <c r="A201" s="24"/>
      <c r="B201" s="24"/>
      <c r="C201" s="42"/>
      <c r="D201" s="43"/>
      <c r="E201" s="43"/>
      <c r="F201" s="43"/>
      <c r="G201" s="44"/>
      <c r="H201" s="45"/>
      <c r="I201" s="43"/>
      <c r="J201" s="46"/>
      <c r="K201" s="24"/>
      <c r="L201" s="24"/>
    </row>
    <row r="202" spans="1:12" x14ac:dyDescent="0.4">
      <c r="A202" s="24"/>
      <c r="B202" s="24"/>
      <c r="C202" s="42"/>
      <c r="D202" s="43"/>
      <c r="E202" s="43"/>
      <c r="F202" s="43"/>
      <c r="G202" s="44"/>
      <c r="H202" s="45"/>
      <c r="I202" s="43"/>
      <c r="J202" s="46"/>
      <c r="K202" s="24"/>
      <c r="L202" s="24"/>
    </row>
    <row r="203" spans="1:12" x14ac:dyDescent="0.4">
      <c r="A203" s="24"/>
      <c r="B203" s="24"/>
      <c r="C203" s="42"/>
      <c r="D203" s="43"/>
      <c r="E203" s="43"/>
      <c r="F203" s="43"/>
      <c r="G203" s="44"/>
      <c r="H203" s="45"/>
      <c r="I203" s="43"/>
      <c r="J203" s="46"/>
      <c r="K203" s="24"/>
      <c r="L203" s="24"/>
    </row>
    <row r="204" spans="1:12" x14ac:dyDescent="0.4">
      <c r="A204" s="24"/>
      <c r="B204" s="24"/>
      <c r="C204" s="42"/>
      <c r="D204" s="43"/>
      <c r="E204" s="43"/>
      <c r="F204" s="43"/>
      <c r="G204" s="44"/>
      <c r="H204" s="45"/>
      <c r="I204" s="43"/>
      <c r="J204" s="46"/>
      <c r="K204" s="24"/>
      <c r="L204" s="24"/>
    </row>
    <row r="205" spans="1:12" x14ac:dyDescent="0.4">
      <c r="A205" s="24"/>
      <c r="B205" s="24"/>
      <c r="C205" s="42"/>
      <c r="D205" s="43"/>
      <c r="E205" s="43"/>
      <c r="F205" s="43"/>
      <c r="G205" s="44"/>
      <c r="H205" s="45"/>
      <c r="I205" s="43"/>
      <c r="J205" s="46"/>
      <c r="K205" s="24"/>
      <c r="L205" s="24"/>
    </row>
    <row r="206" spans="1:12" x14ac:dyDescent="0.4">
      <c r="A206" s="24"/>
      <c r="B206" s="24"/>
      <c r="C206" s="42"/>
      <c r="D206" s="43"/>
      <c r="E206" s="43"/>
      <c r="F206" s="43"/>
      <c r="G206" s="44"/>
      <c r="H206" s="45"/>
      <c r="I206" s="43"/>
      <c r="J206" s="46"/>
      <c r="K206" s="24"/>
      <c r="L206" s="24"/>
    </row>
    <row r="207" spans="1:12" x14ac:dyDescent="0.4">
      <c r="A207" s="24"/>
      <c r="B207" s="24"/>
      <c r="C207" s="42"/>
      <c r="D207" s="43"/>
      <c r="E207" s="43"/>
      <c r="F207" s="43"/>
      <c r="G207" s="44"/>
      <c r="H207" s="45"/>
      <c r="I207" s="43"/>
      <c r="J207" s="46"/>
      <c r="K207" s="24"/>
      <c r="L207" s="24"/>
    </row>
    <row r="208" spans="1:12" x14ac:dyDescent="0.4">
      <c r="A208" s="24"/>
      <c r="B208" s="24"/>
      <c r="C208" s="42"/>
      <c r="D208" s="43"/>
      <c r="E208" s="43"/>
      <c r="F208" s="43"/>
      <c r="G208" s="44"/>
      <c r="H208" s="45"/>
      <c r="I208" s="43"/>
      <c r="J208" s="46"/>
      <c r="K208" s="24"/>
      <c r="L208" s="24"/>
    </row>
    <row r="209" spans="1:12" x14ac:dyDescent="0.4">
      <c r="A209" s="24"/>
      <c r="B209" s="24"/>
      <c r="C209" s="42"/>
      <c r="D209" s="43"/>
      <c r="E209" s="43"/>
      <c r="F209" s="43"/>
      <c r="G209" s="44"/>
      <c r="H209" s="45"/>
      <c r="I209" s="43"/>
      <c r="J209" s="46"/>
      <c r="K209" s="24"/>
      <c r="L209" s="24"/>
    </row>
    <row r="210" spans="1:12" x14ac:dyDescent="0.4">
      <c r="A210" s="24"/>
      <c r="B210" s="24"/>
      <c r="C210" s="42"/>
      <c r="D210" s="43"/>
      <c r="E210" s="43"/>
      <c r="F210" s="43"/>
      <c r="G210" s="44"/>
      <c r="H210" s="45"/>
      <c r="I210" s="43"/>
      <c r="J210" s="46"/>
      <c r="K210" s="24"/>
      <c r="L210" s="24"/>
    </row>
    <row r="211" spans="1:12" x14ac:dyDescent="0.4">
      <c r="A211" s="24"/>
      <c r="B211" s="24"/>
      <c r="C211" s="42"/>
      <c r="D211" s="43"/>
      <c r="E211" s="43"/>
      <c r="F211" s="43"/>
      <c r="G211" s="44"/>
      <c r="H211" s="45"/>
      <c r="I211" s="43"/>
      <c r="J211" s="46"/>
      <c r="K211" s="24"/>
      <c r="L211" s="24"/>
    </row>
    <row r="212" spans="1:12" x14ac:dyDescent="0.4">
      <c r="A212" s="24"/>
      <c r="B212" s="24"/>
      <c r="C212" s="42"/>
      <c r="D212" s="43"/>
      <c r="E212" s="43"/>
      <c r="F212" s="43"/>
      <c r="G212" s="44"/>
      <c r="H212" s="45"/>
      <c r="I212" s="43"/>
      <c r="J212" s="46"/>
      <c r="K212" s="24"/>
      <c r="L212" s="24"/>
    </row>
    <row r="213" spans="1:12" x14ac:dyDescent="0.4">
      <c r="A213" s="24"/>
      <c r="B213" s="24"/>
      <c r="C213" s="42"/>
      <c r="D213" s="43"/>
      <c r="E213" s="43"/>
      <c r="F213" s="43"/>
      <c r="G213" s="44"/>
      <c r="H213" s="45"/>
      <c r="I213" s="43"/>
      <c r="J213" s="46"/>
      <c r="K213" s="24"/>
      <c r="L213" s="24"/>
    </row>
    <row r="214" spans="1:12" x14ac:dyDescent="0.4">
      <c r="A214" s="24"/>
      <c r="B214" s="24"/>
      <c r="C214" s="42"/>
      <c r="D214" s="43"/>
      <c r="E214" s="43"/>
      <c r="F214" s="43"/>
      <c r="G214" s="44"/>
      <c r="H214" s="45"/>
      <c r="I214" s="43"/>
      <c r="J214" s="46"/>
      <c r="K214" s="24"/>
      <c r="L214" s="24"/>
    </row>
    <row r="215" spans="1:12" x14ac:dyDescent="0.4">
      <c r="A215" s="24"/>
      <c r="B215" s="24"/>
      <c r="C215" s="42"/>
      <c r="D215" s="43"/>
      <c r="E215" s="43"/>
      <c r="F215" s="43"/>
      <c r="G215" s="44"/>
      <c r="H215" s="45"/>
      <c r="I215" s="43"/>
      <c r="J215" s="46"/>
      <c r="K215" s="24"/>
      <c r="L215" s="24"/>
    </row>
    <row r="216" spans="1:12" x14ac:dyDescent="0.4">
      <c r="A216" s="24"/>
      <c r="B216" s="24"/>
      <c r="C216" s="42"/>
      <c r="D216" s="43"/>
      <c r="E216" s="43"/>
      <c r="F216" s="43"/>
      <c r="G216" s="44"/>
      <c r="H216" s="45"/>
      <c r="I216" s="43"/>
      <c r="J216" s="46"/>
      <c r="K216" s="24"/>
      <c r="L216" s="24"/>
    </row>
    <row r="217" spans="1:12" x14ac:dyDescent="0.4">
      <c r="A217" s="24"/>
      <c r="B217" s="24"/>
      <c r="C217" s="42"/>
      <c r="D217" s="43"/>
      <c r="E217" s="43"/>
      <c r="F217" s="43"/>
      <c r="G217" s="44"/>
      <c r="H217" s="45"/>
      <c r="I217" s="43"/>
      <c r="J217" s="46"/>
      <c r="K217" s="24"/>
      <c r="L217" s="24"/>
    </row>
    <row r="218" spans="1:12" x14ac:dyDescent="0.4">
      <c r="A218" s="24"/>
      <c r="B218" s="24"/>
      <c r="C218" s="42"/>
      <c r="D218" s="43"/>
      <c r="E218" s="43"/>
      <c r="F218" s="43"/>
      <c r="G218" s="44"/>
      <c r="H218" s="45"/>
      <c r="I218" s="43"/>
      <c r="J218" s="46"/>
      <c r="K218" s="24"/>
      <c r="L218" s="24"/>
    </row>
    <row r="219" spans="1:12" x14ac:dyDescent="0.4">
      <c r="A219" s="24"/>
      <c r="B219" s="24"/>
      <c r="C219" s="42"/>
      <c r="D219" s="43"/>
      <c r="E219" s="43"/>
      <c r="F219" s="43"/>
      <c r="G219" s="44"/>
      <c r="H219" s="45"/>
      <c r="I219" s="43"/>
      <c r="J219" s="46"/>
      <c r="K219" s="24"/>
      <c r="L219" s="24"/>
    </row>
    <row r="220" spans="1:12" x14ac:dyDescent="0.4">
      <c r="A220" s="24"/>
      <c r="B220" s="24"/>
      <c r="C220" s="42"/>
      <c r="D220" s="43"/>
      <c r="E220" s="43"/>
      <c r="F220" s="43"/>
      <c r="G220" s="44"/>
      <c r="H220" s="45"/>
      <c r="I220" s="43"/>
      <c r="J220" s="46"/>
      <c r="K220" s="24"/>
      <c r="L220" s="24"/>
    </row>
    <row r="221" spans="1:12" x14ac:dyDescent="0.4">
      <c r="A221" s="24"/>
      <c r="B221" s="24"/>
      <c r="C221" s="42"/>
      <c r="D221" s="43"/>
      <c r="E221" s="43"/>
      <c r="F221" s="43"/>
      <c r="G221" s="44"/>
      <c r="H221" s="45"/>
      <c r="I221" s="43"/>
      <c r="J221" s="46"/>
      <c r="K221" s="24"/>
      <c r="L221" s="24"/>
    </row>
    <row r="222" spans="1:12" x14ac:dyDescent="0.4">
      <c r="A222" s="24"/>
      <c r="B222" s="24"/>
      <c r="C222" s="42"/>
      <c r="D222" s="43"/>
      <c r="E222" s="43"/>
      <c r="F222" s="43"/>
      <c r="G222" s="44"/>
      <c r="H222" s="45"/>
      <c r="I222" s="43"/>
      <c r="J222" s="46"/>
      <c r="K222" s="24"/>
      <c r="L222" s="24"/>
    </row>
    <row r="223" spans="1:12" x14ac:dyDescent="0.4">
      <c r="A223" s="24"/>
      <c r="B223" s="24"/>
      <c r="C223" s="42"/>
      <c r="D223" s="43"/>
      <c r="E223" s="43"/>
      <c r="F223" s="43"/>
      <c r="G223" s="44"/>
      <c r="H223" s="45"/>
      <c r="I223" s="43"/>
      <c r="J223" s="46"/>
      <c r="K223" s="24"/>
      <c r="L223" s="24"/>
    </row>
    <row r="224" spans="1:12" x14ac:dyDescent="0.4">
      <c r="A224" s="24"/>
      <c r="B224" s="24"/>
      <c r="C224" s="42"/>
      <c r="D224" s="43"/>
      <c r="E224" s="43"/>
      <c r="F224" s="43"/>
      <c r="G224" s="44"/>
      <c r="H224" s="45"/>
      <c r="I224" s="43"/>
      <c r="J224" s="46"/>
      <c r="K224" s="24"/>
      <c r="L224" s="24"/>
    </row>
    <row r="225" spans="1:12" x14ac:dyDescent="0.4">
      <c r="A225" s="24"/>
      <c r="B225" s="24"/>
      <c r="C225" s="42"/>
      <c r="D225" s="43"/>
      <c r="E225" s="43"/>
      <c r="F225" s="43"/>
      <c r="G225" s="44"/>
      <c r="H225" s="45"/>
      <c r="I225" s="43"/>
      <c r="J225" s="46"/>
      <c r="K225" s="24"/>
      <c r="L225" s="24"/>
    </row>
    <row r="226" spans="1:12" x14ac:dyDescent="0.4">
      <c r="A226" s="24"/>
      <c r="B226" s="24"/>
      <c r="C226" s="42"/>
      <c r="D226" s="43"/>
      <c r="E226" s="43"/>
      <c r="F226" s="43"/>
      <c r="G226" s="44"/>
      <c r="H226" s="45"/>
      <c r="I226" s="43"/>
      <c r="J226" s="46"/>
      <c r="K226" s="24"/>
      <c r="L226" s="24"/>
    </row>
    <row r="227" spans="1:12" x14ac:dyDescent="0.4">
      <c r="A227" s="24"/>
      <c r="B227" s="24"/>
      <c r="C227" s="42"/>
      <c r="D227" s="43"/>
      <c r="E227" s="43"/>
      <c r="F227" s="43"/>
      <c r="G227" s="44"/>
      <c r="H227" s="45"/>
      <c r="I227" s="43"/>
      <c r="J227" s="46"/>
      <c r="K227" s="24"/>
      <c r="L227" s="24"/>
    </row>
    <row r="228" spans="1:12" x14ac:dyDescent="0.4">
      <c r="A228" s="24"/>
      <c r="B228" s="24"/>
      <c r="C228" s="42"/>
      <c r="D228" s="43"/>
      <c r="E228" s="43"/>
      <c r="F228" s="43"/>
      <c r="G228" s="44"/>
      <c r="H228" s="45"/>
      <c r="I228" s="43"/>
      <c r="J228" s="46"/>
      <c r="K228" s="24"/>
      <c r="L228" s="24"/>
    </row>
    <row r="229" spans="1:12" x14ac:dyDescent="0.4">
      <c r="A229" s="24"/>
      <c r="B229" s="24"/>
      <c r="C229" s="42"/>
      <c r="D229" s="43"/>
      <c r="E229" s="43"/>
      <c r="F229" s="43"/>
      <c r="G229" s="44"/>
      <c r="H229" s="45"/>
      <c r="I229" s="43"/>
      <c r="J229" s="46"/>
      <c r="K229" s="24"/>
      <c r="L229" s="24"/>
    </row>
    <row r="230" spans="1:12" x14ac:dyDescent="0.4">
      <c r="A230" s="24"/>
      <c r="B230" s="24"/>
      <c r="C230" s="42"/>
      <c r="D230" s="43"/>
      <c r="E230" s="43"/>
      <c r="F230" s="43"/>
      <c r="G230" s="44"/>
      <c r="H230" s="45"/>
      <c r="I230" s="43"/>
      <c r="J230" s="46"/>
      <c r="K230" s="24"/>
      <c r="L230" s="24"/>
    </row>
    <row r="231" spans="1:12" x14ac:dyDescent="0.4">
      <c r="A231" s="24"/>
      <c r="B231" s="24"/>
      <c r="C231" s="42"/>
      <c r="D231" s="43"/>
      <c r="E231" s="43"/>
      <c r="F231" s="43"/>
      <c r="G231" s="44"/>
      <c r="H231" s="45"/>
      <c r="I231" s="43"/>
      <c r="J231" s="46"/>
      <c r="K231" s="24"/>
      <c r="L231" s="24"/>
    </row>
    <row r="232" spans="1:12" x14ac:dyDescent="0.4">
      <c r="A232" s="24"/>
      <c r="B232" s="24"/>
      <c r="C232" s="42"/>
      <c r="D232" s="43"/>
      <c r="E232" s="43"/>
      <c r="F232" s="43"/>
      <c r="G232" s="44"/>
      <c r="H232" s="45"/>
      <c r="I232" s="43"/>
      <c r="J232" s="46"/>
      <c r="K232" s="24"/>
      <c r="L232" s="24"/>
    </row>
    <row r="233" spans="1:12" x14ac:dyDescent="0.4">
      <c r="A233" s="24"/>
      <c r="B233" s="24"/>
      <c r="C233" s="42"/>
      <c r="D233" s="43"/>
      <c r="E233" s="43"/>
      <c r="F233" s="43"/>
      <c r="G233" s="44"/>
      <c r="H233" s="45"/>
      <c r="I233" s="43"/>
      <c r="J233" s="46"/>
      <c r="K233" s="24"/>
      <c r="L233" s="24"/>
    </row>
    <row r="234" spans="1:12" x14ac:dyDescent="0.4">
      <c r="A234" s="24"/>
      <c r="B234" s="24"/>
      <c r="C234" s="42"/>
      <c r="D234" s="43"/>
      <c r="E234" s="43"/>
      <c r="F234" s="43"/>
      <c r="G234" s="44"/>
      <c r="H234" s="45"/>
      <c r="I234" s="43"/>
      <c r="J234" s="46"/>
      <c r="K234" s="24"/>
      <c r="L234" s="24"/>
    </row>
    <row r="235" spans="1:12" x14ac:dyDescent="0.4">
      <c r="A235" s="24"/>
      <c r="B235" s="24"/>
      <c r="C235" s="42"/>
      <c r="D235" s="43"/>
      <c r="E235" s="43"/>
      <c r="F235" s="43"/>
      <c r="G235" s="44"/>
      <c r="H235" s="45"/>
      <c r="I235" s="43"/>
      <c r="J235" s="46"/>
      <c r="K235" s="24"/>
      <c r="L235" s="24"/>
    </row>
  </sheetData>
  <mergeCells count="5">
    <mergeCell ref="C3:G3"/>
    <mergeCell ref="G36:K36"/>
    <mergeCell ref="A49:L49"/>
    <mergeCell ref="F99:K99"/>
    <mergeCell ref="G101:J101"/>
  </mergeCells>
  <printOptions horizontalCentered="1" verticalCentered="1"/>
  <pageMargins left="0.25" right="0.25" top="1.25" bottom="1.25" header="0.5" footer="0.5"/>
  <pageSetup scale="87" fitToHeight="3" orientation="portrait" horizontalDpi="300" verticalDpi="300" r:id="rId1"/>
  <headerFooter alignWithMargins="0"/>
  <rowBreaks count="1" manualBreakCount="1">
    <brk id="50"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ltText="Impermeable Liner (Optional)">
                <anchor moveWithCells="1">
                  <from>
                    <xdr:col>3</xdr:col>
                    <xdr:colOff>0</xdr:colOff>
                    <xdr:row>81</xdr:row>
                    <xdr:rowOff>143933</xdr:rowOff>
                  </from>
                  <to>
                    <xdr:col>5</xdr:col>
                    <xdr:colOff>342900</xdr:colOff>
                    <xdr:row>83</xdr:row>
                    <xdr:rowOff>38100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3</xdr:col>
                    <xdr:colOff>0</xdr:colOff>
                    <xdr:row>73</xdr:row>
                    <xdr:rowOff>21167</xdr:rowOff>
                  </from>
                  <to>
                    <xdr:col>6</xdr:col>
                    <xdr:colOff>97367</xdr:colOff>
                    <xdr:row>75</xdr:row>
                    <xdr:rowOff>29633</xdr:rowOff>
                  </to>
                </anchor>
              </controlPr>
            </control>
          </mc:Choice>
        </mc:AlternateContent>
        <mc:AlternateContent xmlns:mc="http://schemas.openxmlformats.org/markup-compatibility/2006">
          <mc:Choice Requires="x14">
            <control shapeId="89091" r:id="rId6" name="Check Box 3">
              <controlPr defaultSize="0" autoFill="0" autoLine="0" autoPict="0">
                <anchor moveWithCells="1">
                  <from>
                    <xdr:col>3</xdr:col>
                    <xdr:colOff>0</xdr:colOff>
                    <xdr:row>75</xdr:row>
                    <xdr:rowOff>135467</xdr:rowOff>
                  </from>
                  <to>
                    <xdr:col>6</xdr:col>
                    <xdr:colOff>182033</xdr:colOff>
                    <xdr:row>77</xdr:row>
                    <xdr:rowOff>29633</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249977111117893"/>
  </sheetPr>
  <dimension ref="A1:P235"/>
  <sheetViews>
    <sheetView topLeftCell="A64" zoomScale="120" zoomScaleNormal="120" workbookViewId="0">
      <selection activeCell="J97" sqref="J97"/>
    </sheetView>
  </sheetViews>
  <sheetFormatPr defaultColWidth="9.1171875" defaultRowHeight="12.7" x14ac:dyDescent="0.4"/>
  <cols>
    <col min="1" max="1" width="2.29296875" style="3" customWidth="1"/>
    <col min="2" max="2" width="10.41015625" style="3" hidden="1" customWidth="1"/>
    <col min="3" max="3" width="4.87890625" style="4" customWidth="1"/>
    <col min="4" max="5" width="9.1171875" style="5"/>
    <col min="6" max="6" width="10" style="5" bestFit="1" customWidth="1"/>
    <col min="7" max="7" width="10.1171875" style="2" bestFit="1" customWidth="1"/>
    <col min="8" max="8" width="9.29296875" style="1" bestFit="1" customWidth="1"/>
    <col min="9" max="9" width="12.41015625" style="5" customWidth="1"/>
    <col min="10" max="10" width="9" style="6" customWidth="1"/>
    <col min="11" max="11" width="9.1171875" style="3"/>
    <col min="12" max="12" width="2.29296875" style="3" customWidth="1"/>
    <col min="13" max="16384" width="9.1171875" style="24"/>
  </cols>
  <sheetData>
    <row r="1" spans="1:16" ht="48" customHeight="1" x14ac:dyDescent="0.55000000000000004">
      <c r="A1" s="47"/>
      <c r="B1" s="47"/>
      <c r="C1" s="48"/>
      <c r="D1" s="49"/>
      <c r="E1" s="49"/>
      <c r="F1" s="49"/>
      <c r="G1" s="50"/>
      <c r="H1" s="51"/>
      <c r="I1" s="49"/>
      <c r="J1" s="52"/>
      <c r="K1" s="53"/>
      <c r="L1" s="283" t="s">
        <v>170</v>
      </c>
      <c r="M1" s="22"/>
      <c r="N1" s="23"/>
      <c r="O1" s="23"/>
      <c r="P1" s="23"/>
    </row>
    <row r="2" spans="1:16" ht="17.25" customHeight="1" x14ac:dyDescent="0.5">
      <c r="A2" s="184"/>
      <c r="B2" s="184"/>
      <c r="C2" s="185" t="s">
        <v>74</v>
      </c>
      <c r="D2" s="183"/>
      <c r="E2" s="183"/>
      <c r="F2" s="183"/>
      <c r="G2" s="186"/>
      <c r="H2" s="187"/>
      <c r="I2" s="183"/>
      <c r="J2" s="188"/>
      <c r="K2" s="189"/>
      <c r="L2" s="190"/>
      <c r="M2" s="23"/>
      <c r="N2" s="23"/>
      <c r="O2" s="23"/>
      <c r="P2" s="23"/>
    </row>
    <row r="3" spans="1:16" ht="12" customHeight="1" x14ac:dyDescent="0.4">
      <c r="A3" s="184"/>
      <c r="B3" s="184"/>
      <c r="C3" s="372" t="s">
        <v>125</v>
      </c>
      <c r="D3" s="373"/>
      <c r="E3" s="373"/>
      <c r="F3" s="373"/>
      <c r="G3" s="374"/>
      <c r="H3" s="187"/>
      <c r="I3" s="183"/>
      <c r="J3" s="188"/>
      <c r="K3" s="189"/>
      <c r="L3" s="190"/>
      <c r="M3" s="23"/>
      <c r="N3" s="23"/>
      <c r="O3" s="23"/>
      <c r="P3" s="23"/>
    </row>
    <row r="4" spans="1:16" ht="12" customHeight="1" x14ac:dyDescent="0.4">
      <c r="A4" s="184"/>
      <c r="B4" s="184"/>
      <c r="C4" s="183" t="s">
        <v>27</v>
      </c>
      <c r="D4" s="183"/>
      <c r="E4" s="183"/>
      <c r="F4" s="183"/>
      <c r="G4" s="186"/>
      <c r="H4" s="187"/>
      <c r="I4" s="183"/>
      <c r="J4" s="188"/>
      <c r="K4" s="189"/>
      <c r="L4" s="190"/>
      <c r="M4" s="23"/>
      <c r="N4" s="23"/>
      <c r="O4" s="23"/>
      <c r="P4" s="23"/>
    </row>
    <row r="5" spans="1:16" ht="12" customHeight="1" x14ac:dyDescent="0.4">
      <c r="A5" s="184"/>
      <c r="B5" s="184"/>
      <c r="C5" s="191" t="s">
        <v>28</v>
      </c>
      <c r="D5" s="183"/>
      <c r="E5" s="183"/>
      <c r="F5" s="183"/>
      <c r="G5" s="293">
        <f>SUM('Project Startup Sheet'!N16)</f>
        <v>0</v>
      </c>
      <c r="H5" s="187"/>
      <c r="I5" s="183"/>
      <c r="J5" s="188"/>
      <c r="K5" s="189"/>
      <c r="L5" s="190"/>
      <c r="M5" s="23"/>
      <c r="N5" s="23"/>
      <c r="O5" s="23"/>
      <c r="P5" s="23"/>
    </row>
    <row r="6" spans="1:16" ht="12" customHeight="1" x14ac:dyDescent="0.4">
      <c r="A6" s="184"/>
      <c r="B6" s="184"/>
      <c r="C6" s="191" t="s">
        <v>29</v>
      </c>
      <c r="D6" s="183"/>
      <c r="E6" s="183"/>
      <c r="F6" s="183"/>
      <c r="G6" s="293">
        <f>SUM('Project Startup Sheet'!N17)</f>
        <v>0</v>
      </c>
      <c r="H6" s="187"/>
      <c r="I6" s="183"/>
      <c r="J6" s="188"/>
      <c r="K6" s="189"/>
      <c r="L6" s="190"/>
      <c r="M6" s="23"/>
      <c r="N6" s="23"/>
      <c r="O6" s="23"/>
      <c r="P6" s="23"/>
    </row>
    <row r="7" spans="1:16" ht="12" customHeight="1" x14ac:dyDescent="0.4">
      <c r="A7" s="184"/>
      <c r="B7" s="184"/>
      <c r="C7" s="191" t="s">
        <v>24</v>
      </c>
      <c r="D7" s="189"/>
      <c r="E7" s="183"/>
      <c r="F7" s="183"/>
      <c r="G7" s="293">
        <f>SUM('Project Startup Sheet'!N18)</f>
        <v>0</v>
      </c>
      <c r="H7" s="193" t="s">
        <v>26</v>
      </c>
      <c r="I7" s="183"/>
      <c r="J7" s="188"/>
      <c r="K7" s="189"/>
      <c r="L7" s="190"/>
      <c r="M7" s="23"/>
      <c r="N7" s="23"/>
      <c r="O7" s="23"/>
      <c r="P7" s="23"/>
    </row>
    <row r="8" spans="1:16" ht="12" customHeight="1" x14ac:dyDescent="0.4">
      <c r="A8" s="184"/>
      <c r="B8" s="184"/>
      <c r="C8" s="191" t="s">
        <v>25</v>
      </c>
      <c r="D8" s="183"/>
      <c r="E8" s="183"/>
      <c r="F8" s="183"/>
      <c r="G8" s="293">
        <f>SUM('Project Startup Sheet'!N19)</f>
        <v>0</v>
      </c>
      <c r="H8" s="193" t="s">
        <v>26</v>
      </c>
      <c r="I8" s="183"/>
      <c r="J8" s="188"/>
      <c r="K8" s="189"/>
      <c r="L8" s="190"/>
      <c r="M8" s="23"/>
      <c r="N8" s="23"/>
      <c r="O8" s="23"/>
      <c r="P8" s="23"/>
    </row>
    <row r="9" spans="1:16" ht="12" customHeight="1" x14ac:dyDescent="0.4">
      <c r="A9" s="184"/>
      <c r="B9" s="184"/>
      <c r="C9" s="191" t="s">
        <v>31</v>
      </c>
      <c r="D9" s="183"/>
      <c r="E9" s="183"/>
      <c r="F9" s="183"/>
      <c r="G9" s="192">
        <f>SUM('Project Startup Sheet'!N20)</f>
        <v>0</v>
      </c>
      <c r="H9" s="193" t="s">
        <v>32</v>
      </c>
      <c r="I9" s="183"/>
      <c r="J9" s="188"/>
      <c r="K9" s="189"/>
      <c r="L9" s="190"/>
      <c r="M9" s="23"/>
      <c r="N9" s="23"/>
      <c r="O9" s="23"/>
      <c r="P9" s="23"/>
    </row>
    <row r="10" spans="1:16" ht="12" customHeight="1" x14ac:dyDescent="0.4">
      <c r="A10" s="184"/>
      <c r="B10" s="184"/>
      <c r="C10" s="191" t="s">
        <v>139</v>
      </c>
      <c r="D10" s="183"/>
      <c r="E10" s="183"/>
      <c r="F10" s="183"/>
      <c r="G10" s="192">
        <f>SUM('Project Startup Sheet'!N25)</f>
        <v>0</v>
      </c>
      <c r="H10" s="193" t="s">
        <v>33</v>
      </c>
      <c r="I10" s="183"/>
      <c r="J10" s="188"/>
      <c r="K10" s="189"/>
      <c r="L10" s="190"/>
      <c r="M10" s="23"/>
      <c r="N10" s="23"/>
      <c r="O10" s="23"/>
      <c r="P10" s="23"/>
    </row>
    <row r="11" spans="1:16" ht="12" customHeight="1" x14ac:dyDescent="0.4">
      <c r="A11" s="184"/>
      <c r="B11" s="184"/>
      <c r="C11" s="191" t="s">
        <v>138</v>
      </c>
      <c r="D11" s="183"/>
      <c r="E11" s="183"/>
      <c r="F11" s="183"/>
      <c r="G11" s="192">
        <f>SUM('Project Startup Sheet'!N23)</f>
        <v>0</v>
      </c>
      <c r="H11" s="191" t="s">
        <v>40</v>
      </c>
      <c r="I11" s="183"/>
      <c r="J11" s="188"/>
      <c r="K11" s="189"/>
      <c r="L11" s="190"/>
      <c r="M11" s="23"/>
      <c r="N11" s="23"/>
      <c r="O11" s="23"/>
      <c r="P11" s="23"/>
    </row>
    <row r="12" spans="1:16" ht="12" customHeight="1" x14ac:dyDescent="0.4">
      <c r="A12" s="184"/>
      <c r="B12" s="184"/>
      <c r="C12" s="191" t="s">
        <v>9</v>
      </c>
      <c r="D12" s="183"/>
      <c r="E12" s="183"/>
      <c r="F12" s="183"/>
      <c r="G12" s="192">
        <f>SUM('Project Startup Sheet'!N26)</f>
        <v>0</v>
      </c>
      <c r="H12" s="191" t="s">
        <v>41</v>
      </c>
      <c r="I12" s="183"/>
      <c r="J12" s="188"/>
      <c r="K12" s="189"/>
      <c r="L12" s="190"/>
      <c r="M12" s="23"/>
      <c r="N12" s="23"/>
      <c r="O12" s="23"/>
      <c r="P12" s="23"/>
    </row>
    <row r="13" spans="1:16" ht="12" customHeight="1" x14ac:dyDescent="0.4">
      <c r="A13" s="184"/>
      <c r="B13" s="184"/>
      <c r="C13" s="191" t="s">
        <v>50</v>
      </c>
      <c r="D13" s="183"/>
      <c r="E13" s="183"/>
      <c r="F13" s="183"/>
      <c r="G13" s="192">
        <f>SUM('Project Startup Sheet'!N15)</f>
        <v>0</v>
      </c>
      <c r="H13" s="191" t="s">
        <v>51</v>
      </c>
      <c r="I13" s="183"/>
      <c r="J13" s="188"/>
      <c r="K13" s="189"/>
      <c r="L13" s="190"/>
      <c r="M13" s="23"/>
      <c r="N13" s="23"/>
      <c r="O13" s="23"/>
      <c r="P13" s="23"/>
    </row>
    <row r="14" spans="1:16" ht="12" customHeight="1" x14ac:dyDescent="0.4">
      <c r="A14" s="184"/>
      <c r="B14" s="184"/>
      <c r="C14" s="191" t="s">
        <v>71</v>
      </c>
      <c r="D14" s="183"/>
      <c r="E14" s="183"/>
      <c r="F14" s="183"/>
      <c r="G14" s="192">
        <f>'Project Startup Sheet'!N25</f>
        <v>0</v>
      </c>
      <c r="H14" s="191" t="s">
        <v>51</v>
      </c>
      <c r="I14" s="183"/>
      <c r="J14" s="188"/>
      <c r="K14" s="189"/>
      <c r="L14" s="190"/>
      <c r="M14" s="23"/>
      <c r="N14" s="23"/>
      <c r="O14" s="23"/>
      <c r="P14" s="23"/>
    </row>
    <row r="15" spans="1:16" ht="12" customHeight="1" x14ac:dyDescent="0.4">
      <c r="A15" s="184"/>
      <c r="B15" s="184"/>
      <c r="C15" s="191" t="s">
        <v>53</v>
      </c>
      <c r="D15" s="183"/>
      <c r="E15" s="183"/>
      <c r="F15" s="183"/>
      <c r="G15" s="186">
        <f>SUM((G5*G7)+(G6*G8))</f>
        <v>0</v>
      </c>
      <c r="H15" s="193" t="s">
        <v>26</v>
      </c>
      <c r="I15" s="183"/>
      <c r="J15" s="188"/>
      <c r="K15" s="189"/>
      <c r="L15" s="190"/>
      <c r="M15" s="23"/>
      <c r="N15" s="23"/>
      <c r="O15" s="23"/>
      <c r="P15" s="23"/>
    </row>
    <row r="16" spans="1:16" ht="12" customHeight="1" x14ac:dyDescent="0.4">
      <c r="A16" s="184"/>
      <c r="B16" s="184"/>
      <c r="C16" s="191" t="s">
        <v>140</v>
      </c>
      <c r="D16" s="183"/>
      <c r="E16" s="183"/>
      <c r="F16" s="183"/>
      <c r="G16" s="194" t="e">
        <f>F37</f>
        <v>#DIV/0!</v>
      </c>
      <c r="H16" s="193" t="s">
        <v>23</v>
      </c>
      <c r="I16" s="183"/>
      <c r="J16" s="188"/>
      <c r="K16" s="189"/>
      <c r="L16" s="190"/>
      <c r="M16" s="23"/>
      <c r="N16" s="23"/>
      <c r="O16" s="23"/>
      <c r="P16" s="23"/>
    </row>
    <row r="17" spans="1:16" ht="6.75" customHeight="1" thickBot="1" x14ac:dyDescent="0.45">
      <c r="A17" s="184"/>
      <c r="B17" s="184"/>
      <c r="C17" s="191"/>
      <c r="D17" s="183"/>
      <c r="E17" s="183"/>
      <c r="F17" s="183"/>
      <c r="G17" s="195"/>
      <c r="H17" s="187"/>
      <c r="I17" s="183"/>
      <c r="J17" s="188"/>
      <c r="K17" s="189"/>
      <c r="L17" s="190"/>
      <c r="M17" s="23"/>
      <c r="N17" s="23"/>
      <c r="O17" s="23"/>
      <c r="P17" s="23"/>
    </row>
    <row r="18" spans="1:16" ht="12" customHeight="1" thickBot="1" x14ac:dyDescent="0.45">
      <c r="A18" s="184"/>
      <c r="B18" s="184"/>
      <c r="C18" s="196" t="s">
        <v>76</v>
      </c>
      <c r="D18" s="197"/>
      <c r="E18" s="198"/>
      <c r="F18" s="197"/>
      <c r="G18" s="197"/>
      <c r="H18" s="198"/>
      <c r="I18" s="199"/>
      <c r="J18" s="200"/>
      <c r="K18" s="201"/>
      <c r="L18" s="190"/>
      <c r="M18" s="23"/>
      <c r="N18" s="23"/>
      <c r="O18" s="23"/>
      <c r="P18" s="23"/>
    </row>
    <row r="19" spans="1:16" ht="12" customHeight="1" x14ac:dyDescent="0.4">
      <c r="A19" s="184"/>
      <c r="B19" s="184"/>
      <c r="C19" s="202" t="s">
        <v>54</v>
      </c>
      <c r="D19" s="189"/>
      <c r="E19" s="191"/>
      <c r="F19" s="189"/>
      <c r="G19" s="189"/>
      <c r="H19" s="191"/>
      <c r="I19" s="183"/>
      <c r="J19" s="188"/>
      <c r="K19" s="190"/>
      <c r="L19" s="190"/>
      <c r="M19" s="23"/>
      <c r="N19" s="23"/>
      <c r="O19" s="23"/>
      <c r="P19" s="23"/>
    </row>
    <row r="20" spans="1:16" ht="12" customHeight="1" x14ac:dyDescent="0.4">
      <c r="A20" s="184"/>
      <c r="B20" s="184"/>
      <c r="C20" s="203" t="s">
        <v>50</v>
      </c>
      <c r="D20" s="183"/>
      <c r="E20" s="183"/>
      <c r="F20" s="204">
        <f>G13</f>
        <v>0</v>
      </c>
      <c r="G20" s="191" t="s">
        <v>66</v>
      </c>
      <c r="H20" s="191"/>
      <c r="I20" s="189"/>
      <c r="J20" s="189"/>
      <c r="K20" s="190"/>
      <c r="L20" s="190"/>
      <c r="M20" s="23"/>
      <c r="N20" s="23"/>
      <c r="O20" s="23"/>
      <c r="P20" s="23"/>
    </row>
    <row r="21" spans="1:16" ht="12" customHeight="1" x14ac:dyDescent="0.4">
      <c r="A21" s="184"/>
      <c r="B21" s="184"/>
      <c r="C21" s="202" t="s">
        <v>5</v>
      </c>
      <c r="D21" s="183"/>
      <c r="E21" s="183"/>
      <c r="F21" s="205">
        <v>1</v>
      </c>
      <c r="G21" s="191" t="s">
        <v>42</v>
      </c>
      <c r="H21" s="191"/>
      <c r="I21" s="189"/>
      <c r="J21" s="189"/>
      <c r="K21" s="190"/>
      <c r="L21" s="190"/>
      <c r="M21" s="23"/>
      <c r="N21" s="23"/>
      <c r="O21" s="23"/>
      <c r="P21" s="23"/>
    </row>
    <row r="22" spans="1:16" ht="12" customHeight="1" x14ac:dyDescent="0.4">
      <c r="A22" s="184"/>
      <c r="B22" s="184"/>
      <c r="C22" s="203" t="s">
        <v>6</v>
      </c>
      <c r="D22" s="183"/>
      <c r="E22" s="183"/>
      <c r="F22" s="205">
        <f>G15*43560</f>
        <v>0</v>
      </c>
      <c r="G22" s="191" t="s">
        <v>52</v>
      </c>
      <c r="H22" s="191"/>
      <c r="I22" s="189"/>
      <c r="J22" s="189"/>
      <c r="K22" s="190"/>
      <c r="L22" s="190"/>
      <c r="M22" s="23"/>
      <c r="N22" s="23"/>
      <c r="O22" s="23"/>
      <c r="P22" s="23"/>
    </row>
    <row r="23" spans="1:16" ht="12" customHeight="1" x14ac:dyDescent="0.4">
      <c r="A23" s="184"/>
      <c r="B23" s="184"/>
      <c r="C23" s="203" t="s">
        <v>7</v>
      </c>
      <c r="D23" s="183"/>
      <c r="E23" s="183"/>
      <c r="F23" s="206">
        <f>'Project Startup Sheet'!N24</f>
        <v>0</v>
      </c>
      <c r="G23" s="191" t="s">
        <v>85</v>
      </c>
      <c r="H23" s="191"/>
      <c r="I23" s="189"/>
      <c r="J23" s="189"/>
      <c r="K23" s="190"/>
      <c r="L23" s="190"/>
      <c r="M23" s="23"/>
      <c r="N23" s="23"/>
      <c r="O23" s="23"/>
      <c r="P23" s="23"/>
    </row>
    <row r="24" spans="1:16" ht="12" customHeight="1" x14ac:dyDescent="0.4">
      <c r="A24" s="184"/>
      <c r="B24" s="184"/>
      <c r="C24" s="203" t="s">
        <v>8</v>
      </c>
      <c r="D24" s="183"/>
      <c r="E24" s="183"/>
      <c r="F24" s="205">
        <f>G11</f>
        <v>0</v>
      </c>
      <c r="G24" s="191" t="s">
        <v>43</v>
      </c>
      <c r="H24" s="191"/>
      <c r="I24" s="189"/>
      <c r="J24" s="189"/>
      <c r="K24" s="190"/>
      <c r="L24" s="190"/>
      <c r="M24" s="23"/>
      <c r="N24" s="23"/>
      <c r="O24" s="23"/>
      <c r="P24" s="23"/>
    </row>
    <row r="25" spans="1:16" ht="12" customHeight="1" x14ac:dyDescent="0.4">
      <c r="A25" s="184"/>
      <c r="B25" s="184"/>
      <c r="C25" s="203" t="s">
        <v>9</v>
      </c>
      <c r="D25" s="183"/>
      <c r="E25" s="183"/>
      <c r="F25" s="205">
        <f>G12/12</f>
        <v>0</v>
      </c>
      <c r="G25" s="191" t="s">
        <v>44</v>
      </c>
      <c r="H25" s="191"/>
      <c r="I25" s="189"/>
      <c r="J25" s="189"/>
      <c r="K25" s="190"/>
      <c r="L25" s="190"/>
      <c r="M25" s="23"/>
      <c r="N25" s="23"/>
      <c r="O25" s="23"/>
      <c r="P25" s="23"/>
    </row>
    <row r="26" spans="1:16" ht="12" customHeight="1" x14ac:dyDescent="0.4">
      <c r="A26" s="184"/>
      <c r="B26" s="184"/>
      <c r="C26" s="203" t="s">
        <v>10</v>
      </c>
      <c r="D26" s="183"/>
      <c r="E26" s="183"/>
      <c r="F26" s="207">
        <f>SUM(G9/24)</f>
        <v>0</v>
      </c>
      <c r="G26" s="191" t="s">
        <v>45</v>
      </c>
      <c r="H26" s="191"/>
      <c r="I26" s="189"/>
      <c r="J26" s="189"/>
      <c r="K26" s="190"/>
      <c r="L26" s="190"/>
      <c r="M26" s="23"/>
      <c r="N26" s="23"/>
      <c r="O26" s="23"/>
      <c r="P26" s="23"/>
    </row>
    <row r="27" spans="1:16" ht="12" customHeight="1" x14ac:dyDescent="0.4">
      <c r="A27" s="184"/>
      <c r="B27" s="184"/>
      <c r="C27" s="203" t="s">
        <v>70</v>
      </c>
      <c r="D27" s="183"/>
      <c r="E27" s="183"/>
      <c r="F27" s="207">
        <f>'Project Startup Sheet'!N32</f>
        <v>0</v>
      </c>
      <c r="G27" s="191" t="s">
        <v>44</v>
      </c>
      <c r="H27" s="191"/>
      <c r="I27" s="189"/>
      <c r="J27" s="189"/>
      <c r="K27" s="190"/>
      <c r="L27" s="190"/>
      <c r="M27" s="23"/>
      <c r="N27" s="23"/>
      <c r="O27" s="23"/>
      <c r="P27" s="23"/>
    </row>
    <row r="28" spans="1:16" ht="12" customHeight="1" x14ac:dyDescent="0.4">
      <c r="A28" s="184"/>
      <c r="B28" s="184"/>
      <c r="C28" s="203" t="s">
        <v>75</v>
      </c>
      <c r="D28" s="183"/>
      <c r="E28" s="183"/>
      <c r="F28" s="207" t="e">
        <f>'Project Startup Sheet'!N31</f>
        <v>#DIV/0!</v>
      </c>
      <c r="G28" s="191" t="s">
        <v>33</v>
      </c>
      <c r="H28" s="191"/>
      <c r="I28" s="189"/>
      <c r="J28" s="189"/>
      <c r="K28" s="190"/>
      <c r="L28" s="190"/>
      <c r="M28" s="23"/>
      <c r="N28" s="23"/>
      <c r="O28" s="23"/>
      <c r="P28" s="23"/>
    </row>
    <row r="29" spans="1:16" ht="12" customHeight="1" thickBot="1" x14ac:dyDescent="0.45">
      <c r="A29" s="184"/>
      <c r="B29" s="184"/>
      <c r="C29" s="208"/>
      <c r="D29" s="209"/>
      <c r="E29" s="209"/>
      <c r="F29" s="64" t="s">
        <v>163</v>
      </c>
      <c r="G29" s="211"/>
      <c r="H29" s="211"/>
      <c r="I29" s="210"/>
      <c r="J29" s="210"/>
      <c r="K29" s="212"/>
      <c r="L29" s="190"/>
      <c r="M29" s="23"/>
      <c r="N29" s="23"/>
      <c r="O29" s="23"/>
      <c r="P29" s="23"/>
    </row>
    <row r="30" spans="1:16" ht="12" hidden="1" customHeight="1" x14ac:dyDescent="0.4">
      <c r="A30" s="184"/>
      <c r="B30" s="184"/>
      <c r="C30" s="183" t="s">
        <v>11</v>
      </c>
      <c r="D30" s="183"/>
      <c r="E30" s="183"/>
      <c r="F30" s="189"/>
      <c r="G30" s="191"/>
      <c r="H30" s="191"/>
      <c r="I30" s="189"/>
      <c r="J30" s="189"/>
      <c r="K30" s="189"/>
      <c r="L30" s="190"/>
      <c r="M30" s="23"/>
      <c r="N30" s="23"/>
      <c r="O30" s="23"/>
      <c r="P30" s="23"/>
    </row>
    <row r="31" spans="1:16" ht="12" customHeight="1" thickBot="1" x14ac:dyDescent="0.45">
      <c r="A31" s="184"/>
      <c r="B31" s="184"/>
      <c r="C31" s="191"/>
      <c r="D31" s="183"/>
      <c r="E31" s="183"/>
      <c r="F31" s="189"/>
      <c r="G31" s="191"/>
      <c r="H31" s="191"/>
      <c r="I31" s="189"/>
      <c r="J31" s="189"/>
      <c r="K31" s="189"/>
      <c r="L31" s="190"/>
      <c r="M31" s="23"/>
      <c r="N31" s="23"/>
      <c r="O31" s="23"/>
      <c r="P31" s="23"/>
    </row>
    <row r="32" spans="1:16" ht="12" customHeight="1" thickBot="1" x14ac:dyDescent="0.45">
      <c r="A32" s="184"/>
      <c r="B32" s="184"/>
      <c r="C32" s="213" t="s">
        <v>12</v>
      </c>
      <c r="D32" s="214"/>
      <c r="E32" s="214"/>
      <c r="F32" s="215">
        <f>SUM(F20*F21/12)*F22</f>
        <v>0</v>
      </c>
      <c r="G32" s="216" t="s">
        <v>78</v>
      </c>
      <c r="H32" s="216"/>
      <c r="I32" s="217"/>
      <c r="J32" s="217"/>
      <c r="K32" s="218"/>
      <c r="L32" s="190"/>
      <c r="M32" s="23"/>
      <c r="N32" s="23"/>
      <c r="O32" s="23"/>
      <c r="P32" s="23"/>
    </row>
    <row r="33" spans="1:16" ht="12" customHeight="1" x14ac:dyDescent="0.4">
      <c r="A33" s="184"/>
      <c r="B33" s="184"/>
      <c r="C33" s="202" t="s">
        <v>13</v>
      </c>
      <c r="D33" s="183"/>
      <c r="E33" s="183"/>
      <c r="F33" s="189">
        <f>F24</f>
        <v>0</v>
      </c>
      <c r="G33" s="191" t="s">
        <v>79</v>
      </c>
      <c r="H33" s="191"/>
      <c r="I33" s="189"/>
      <c r="J33" s="189"/>
      <c r="K33" s="190"/>
      <c r="L33" s="190"/>
      <c r="M33" s="23"/>
      <c r="N33" s="23"/>
      <c r="O33" s="23"/>
      <c r="P33" s="23"/>
    </row>
    <row r="34" spans="1:16" ht="12" customHeight="1" x14ac:dyDescent="0.4">
      <c r="A34" s="184"/>
      <c r="B34" s="184"/>
      <c r="C34" s="202" t="s">
        <v>14</v>
      </c>
      <c r="D34" s="183"/>
      <c r="E34" s="183"/>
      <c r="F34" s="219">
        <f>SUM(F23*24)/12</f>
        <v>0</v>
      </c>
      <c r="G34" s="191" t="s">
        <v>77</v>
      </c>
      <c r="H34" s="191"/>
      <c r="I34" s="189"/>
      <c r="J34" s="189"/>
      <c r="K34" s="190"/>
      <c r="L34" s="190"/>
      <c r="M34" s="23"/>
      <c r="N34" s="23"/>
      <c r="O34" s="23"/>
      <c r="P34" s="23"/>
    </row>
    <row r="35" spans="1:16" ht="12" customHeight="1" thickBot="1" x14ac:dyDescent="0.45">
      <c r="A35" s="184"/>
      <c r="B35" s="184"/>
      <c r="C35" s="202" t="s">
        <v>15</v>
      </c>
      <c r="D35" s="183"/>
      <c r="E35" s="183"/>
      <c r="F35" s="189">
        <f>F25</f>
        <v>0</v>
      </c>
      <c r="G35" s="220" t="s">
        <v>67</v>
      </c>
      <c r="H35" s="221"/>
      <c r="I35" s="221"/>
      <c r="J35" s="221"/>
      <c r="K35" s="190"/>
      <c r="L35" s="190"/>
    </row>
    <row r="36" spans="1:16" ht="12" customHeight="1" thickBot="1" x14ac:dyDescent="0.45">
      <c r="A36" s="184"/>
      <c r="B36" s="184"/>
      <c r="C36" s="222" t="s">
        <v>16</v>
      </c>
      <c r="D36" s="223"/>
      <c r="E36" s="223"/>
      <c r="F36" s="224">
        <f>F26</f>
        <v>0</v>
      </c>
      <c r="G36" s="375" t="s">
        <v>83</v>
      </c>
      <c r="H36" s="376"/>
      <c r="I36" s="376"/>
      <c r="J36" s="376"/>
      <c r="K36" s="377"/>
      <c r="L36" s="190"/>
    </row>
    <row r="37" spans="1:16" ht="12" customHeight="1" thickBot="1" x14ac:dyDescent="0.45">
      <c r="A37" s="184"/>
      <c r="B37" s="184"/>
      <c r="C37" s="213" t="s">
        <v>17</v>
      </c>
      <c r="D37" s="214"/>
      <c r="E37" s="214"/>
      <c r="F37" s="253" t="e">
        <f>IF(F38&lt;14,14,F38)</f>
        <v>#DIV/0!</v>
      </c>
      <c r="G37" s="225" t="s">
        <v>68</v>
      </c>
      <c r="H37" s="214"/>
      <c r="I37" s="226"/>
      <c r="J37" s="226"/>
      <c r="K37" s="218"/>
      <c r="L37" s="190"/>
    </row>
    <row r="38" spans="1:16" ht="7.5" customHeight="1" thickBot="1" x14ac:dyDescent="0.45">
      <c r="A38" s="184"/>
      <c r="B38" s="184"/>
      <c r="C38" s="183"/>
      <c r="D38" s="183"/>
      <c r="E38" s="183"/>
      <c r="F38" s="65" t="e">
        <f>SUM(F32/(0.4*F33+F25+F34*F26))</f>
        <v>#DIV/0!</v>
      </c>
      <c r="G38" s="227"/>
      <c r="H38" s="183"/>
      <c r="I38" s="188"/>
      <c r="J38" s="188"/>
      <c r="K38" s="189"/>
      <c r="L38" s="190"/>
    </row>
    <row r="39" spans="1:16" ht="12" customHeight="1" thickBot="1" x14ac:dyDescent="0.45">
      <c r="A39" s="184"/>
      <c r="B39" s="184"/>
      <c r="C39" s="213" t="s">
        <v>141</v>
      </c>
      <c r="D39" s="214"/>
      <c r="E39" s="214"/>
      <c r="F39" s="215"/>
      <c r="G39" s="216"/>
      <c r="H39" s="216"/>
      <c r="I39" s="217"/>
      <c r="J39" s="217"/>
      <c r="K39" s="218"/>
      <c r="L39" s="190"/>
    </row>
    <row r="40" spans="1:16" ht="12" customHeight="1" x14ac:dyDescent="0.4">
      <c r="A40" s="184"/>
      <c r="B40" s="184"/>
      <c r="C40" s="228" t="s">
        <v>142</v>
      </c>
      <c r="D40" s="165"/>
      <c r="E40" s="165"/>
      <c r="F40" s="229">
        <f>F27</f>
        <v>0</v>
      </c>
      <c r="G40" s="230" t="s">
        <v>18</v>
      </c>
      <c r="H40" s="342" t="e">
        <f>+TRUNC(F38/F27)</f>
        <v>#DIV/0!</v>
      </c>
      <c r="I40" s="231"/>
      <c r="J40" s="231"/>
      <c r="K40" s="232"/>
      <c r="L40" s="190"/>
    </row>
    <row r="41" spans="1:16" ht="12" customHeight="1" x14ac:dyDescent="0.4">
      <c r="A41" s="184"/>
      <c r="B41" s="184"/>
      <c r="C41" s="233" t="s">
        <v>143</v>
      </c>
      <c r="D41" s="234"/>
      <c r="E41" s="234"/>
      <c r="F41" s="235" t="e">
        <f>F28</f>
        <v>#DIV/0!</v>
      </c>
      <c r="G41" s="236" t="s">
        <v>18</v>
      </c>
      <c r="H41" s="236"/>
      <c r="I41" s="237"/>
      <c r="J41" s="237"/>
      <c r="K41" s="238"/>
      <c r="L41" s="190"/>
    </row>
    <row r="42" spans="1:16" ht="12" customHeight="1" x14ac:dyDescent="0.4">
      <c r="A42" s="184"/>
      <c r="B42" s="184"/>
      <c r="C42" s="233" t="s">
        <v>144</v>
      </c>
      <c r="D42" s="234"/>
      <c r="E42" s="234"/>
      <c r="F42" s="251" t="e">
        <f>SUM(F40*F41)</f>
        <v>#DIV/0!</v>
      </c>
      <c r="G42" s="236" t="s">
        <v>145</v>
      </c>
      <c r="H42" s="236"/>
      <c r="I42" s="237"/>
      <c r="J42" s="237"/>
      <c r="K42" s="238"/>
      <c r="L42" s="190"/>
      <c r="N42" s="23"/>
    </row>
    <row r="43" spans="1:16" ht="12" customHeight="1" thickBot="1" x14ac:dyDescent="0.45">
      <c r="A43" s="184"/>
      <c r="B43" s="184"/>
      <c r="C43" s="239" t="s">
        <v>72</v>
      </c>
      <c r="D43" s="240"/>
      <c r="E43" s="240"/>
      <c r="F43" s="252" t="e">
        <f>ROUNDUP(H45/H46,0)</f>
        <v>#DIV/0!</v>
      </c>
      <c r="G43" s="241"/>
      <c r="H43" s="241"/>
      <c r="I43" s="242"/>
      <c r="J43" s="242"/>
      <c r="K43" s="212"/>
      <c r="L43" s="190"/>
    </row>
    <row r="44" spans="1:16" ht="12" customHeight="1" x14ac:dyDescent="0.4">
      <c r="A44" s="184"/>
      <c r="B44" s="184"/>
      <c r="C44" s="183" t="s">
        <v>19</v>
      </c>
      <c r="D44" s="183"/>
      <c r="E44" s="183"/>
      <c r="F44" s="243" t="e">
        <f>SUM(F42/F22)</f>
        <v>#DIV/0!</v>
      </c>
      <c r="G44" s="191"/>
      <c r="H44" s="191"/>
      <c r="I44" s="189"/>
      <c r="J44" s="189"/>
      <c r="K44" s="189"/>
      <c r="L44" s="190"/>
    </row>
    <row r="45" spans="1:16" ht="12" customHeight="1" x14ac:dyDescent="0.4">
      <c r="A45" s="184"/>
      <c r="B45" s="184"/>
      <c r="C45" s="183" t="s">
        <v>20</v>
      </c>
      <c r="D45" s="183"/>
      <c r="E45" s="183"/>
      <c r="F45" s="244" t="e">
        <f>SUM(H45*60)*7.48</f>
        <v>#DIV/0!</v>
      </c>
      <c r="G45" s="191" t="s">
        <v>21</v>
      </c>
      <c r="H45" s="245" t="e">
        <f>SUM((F23/12)*F42/3600)</f>
        <v>#DIV/0!</v>
      </c>
      <c r="I45" s="191" t="s">
        <v>22</v>
      </c>
      <c r="J45" s="189"/>
      <c r="K45" s="189"/>
      <c r="L45" s="190"/>
    </row>
    <row r="46" spans="1:16" ht="12" customHeight="1" x14ac:dyDescent="0.4">
      <c r="A46" s="184"/>
      <c r="B46" s="184"/>
      <c r="C46" s="183" t="s">
        <v>73</v>
      </c>
      <c r="D46" s="183"/>
      <c r="E46" s="183"/>
      <c r="F46" s="244">
        <f>SUM(H46*60)*7.48</f>
        <v>0</v>
      </c>
      <c r="G46" s="191" t="s">
        <v>21</v>
      </c>
      <c r="H46" s="246">
        <f>(0.6)*(0.25*3.14*(G14/12)^2)*(2*32.2*((((G14/12)*12)-(G14/2))/12))^0.5</f>
        <v>0</v>
      </c>
      <c r="I46" s="191" t="s">
        <v>22</v>
      </c>
      <c r="J46" s="189"/>
      <c r="K46" s="189"/>
      <c r="L46" s="190"/>
    </row>
    <row r="47" spans="1:16" ht="12" customHeight="1" x14ac:dyDescent="0.4">
      <c r="A47" s="184"/>
      <c r="B47" s="184"/>
      <c r="C47" s="189"/>
      <c r="D47" s="189"/>
      <c r="E47" s="189"/>
      <c r="F47" s="189"/>
      <c r="G47" s="189"/>
      <c r="H47" s="191"/>
      <c r="I47" s="189"/>
      <c r="J47" s="189"/>
      <c r="K47" s="189"/>
      <c r="L47" s="190"/>
    </row>
    <row r="48" spans="1:16" ht="27" customHeight="1" x14ac:dyDescent="0.4">
      <c r="A48" s="184"/>
      <c r="B48" s="184"/>
      <c r="C48" s="188"/>
      <c r="D48" s="183"/>
      <c r="E48" s="183"/>
      <c r="F48" s="183"/>
      <c r="G48" s="183"/>
      <c r="H48" s="183"/>
      <c r="I48" s="186"/>
      <c r="J48" s="187"/>
      <c r="K48" s="189"/>
      <c r="L48" s="190"/>
    </row>
    <row r="49" spans="1:15" x14ac:dyDescent="0.4">
      <c r="A49" s="378" t="s">
        <v>134</v>
      </c>
      <c r="B49" s="379"/>
      <c r="C49" s="379"/>
      <c r="D49" s="379"/>
      <c r="E49" s="379"/>
      <c r="F49" s="379"/>
      <c r="G49" s="379"/>
      <c r="H49" s="379"/>
      <c r="I49" s="379"/>
      <c r="J49" s="379"/>
      <c r="K49" s="379"/>
      <c r="L49" s="380"/>
      <c r="O49" s="23"/>
    </row>
    <row r="50" spans="1:15" ht="13" thickBot="1" x14ac:dyDescent="0.45">
      <c r="A50" s="247"/>
      <c r="B50" s="210"/>
      <c r="C50" s="210"/>
      <c r="D50" s="209"/>
      <c r="E50" s="209"/>
      <c r="F50" s="209"/>
      <c r="G50" s="248"/>
      <c r="H50" s="249"/>
      <c r="I50" s="209"/>
      <c r="J50" s="250"/>
      <c r="K50" s="210"/>
      <c r="L50" s="212"/>
      <c r="M50" s="23"/>
      <c r="N50" s="23"/>
      <c r="O50" s="23"/>
    </row>
    <row r="51" spans="1:15" ht="15.35" x14ac:dyDescent="0.5">
      <c r="A51" s="20"/>
      <c r="B51" s="21"/>
      <c r="C51" s="10" t="s">
        <v>173</v>
      </c>
      <c r="D51" s="11"/>
      <c r="E51" s="11"/>
      <c r="F51" s="11"/>
      <c r="G51" s="11"/>
      <c r="H51" s="11"/>
      <c r="I51" s="11"/>
      <c r="J51" s="11"/>
      <c r="K51" s="11"/>
      <c r="L51" s="12"/>
      <c r="M51" s="9"/>
      <c r="N51" s="9"/>
      <c r="O51" s="9"/>
    </row>
    <row r="52" spans="1:15" x14ac:dyDescent="0.4">
      <c r="A52" s="54"/>
      <c r="B52" s="55"/>
      <c r="C52" s="7" t="s">
        <v>59</v>
      </c>
      <c r="D52" s="8"/>
      <c r="E52" s="8"/>
      <c r="F52" s="8"/>
      <c r="G52" s="8"/>
      <c r="H52" s="8"/>
      <c r="I52" s="8"/>
      <c r="J52" s="8"/>
      <c r="K52" s="8"/>
      <c r="L52" s="284" t="s">
        <v>171</v>
      </c>
      <c r="M52" s="27"/>
      <c r="N52" s="27"/>
      <c r="O52" s="27"/>
    </row>
    <row r="53" spans="1:15" x14ac:dyDescent="0.4">
      <c r="A53" s="66"/>
      <c r="B53" s="67"/>
      <c r="C53" s="102"/>
      <c r="D53" s="103" t="s">
        <v>0</v>
      </c>
      <c r="E53" s="103"/>
      <c r="F53" s="103"/>
      <c r="G53" s="104"/>
      <c r="H53" s="103" t="s">
        <v>36</v>
      </c>
      <c r="I53" s="103" t="s">
        <v>1</v>
      </c>
      <c r="J53" s="105" t="s">
        <v>38</v>
      </c>
      <c r="K53" s="106" t="s">
        <v>39</v>
      </c>
      <c r="L53" s="73"/>
      <c r="M53" s="9"/>
      <c r="N53" s="9"/>
      <c r="O53" s="9"/>
    </row>
    <row r="54" spans="1:15" hidden="1" x14ac:dyDescent="0.4">
      <c r="A54" s="66"/>
      <c r="B54" s="67"/>
      <c r="C54" s="74">
        <v>1</v>
      </c>
      <c r="D54" s="70" t="s">
        <v>81</v>
      </c>
      <c r="E54" s="68"/>
      <c r="F54" s="68"/>
      <c r="G54" s="68"/>
      <c r="H54" s="75" t="e">
        <f>#REF!</f>
        <v>#REF!</v>
      </c>
      <c r="I54" s="76" t="s">
        <v>4</v>
      </c>
      <c r="J54" s="77"/>
      <c r="K54" s="78"/>
      <c r="L54" s="79"/>
      <c r="M54" s="28"/>
      <c r="N54" s="9"/>
      <c r="O54" s="9"/>
    </row>
    <row r="55" spans="1:15" hidden="1" x14ac:dyDescent="0.4">
      <c r="A55" s="66"/>
      <c r="B55" s="67"/>
      <c r="C55" s="74">
        <v>2</v>
      </c>
      <c r="D55" s="70" t="s">
        <v>82</v>
      </c>
      <c r="E55" s="68"/>
      <c r="F55" s="68"/>
      <c r="G55" s="68"/>
      <c r="H55" s="75" t="e">
        <f>(H54/0.95)</f>
        <v>#REF!</v>
      </c>
      <c r="I55" s="76" t="s">
        <v>4</v>
      </c>
      <c r="J55" s="77"/>
      <c r="K55" s="78"/>
      <c r="L55" s="79"/>
      <c r="M55" s="28"/>
      <c r="N55" s="9"/>
      <c r="O55" s="9"/>
    </row>
    <row r="56" spans="1:15" hidden="1" x14ac:dyDescent="0.4">
      <c r="A56" s="66"/>
      <c r="B56" s="67"/>
      <c r="C56" s="74"/>
      <c r="D56" s="70"/>
      <c r="E56" s="68"/>
      <c r="F56" s="68"/>
      <c r="G56" s="68"/>
      <c r="H56" s="75" t="e">
        <f>+TRUNC((#REF!*((26.97*16.06)/144)*#REF!)+0.99)</f>
        <v>#REF!</v>
      </c>
      <c r="I56" s="76"/>
      <c r="J56" s="77"/>
      <c r="K56" s="78"/>
      <c r="L56" s="79"/>
      <c r="M56" s="28"/>
      <c r="N56" s="9"/>
      <c r="O56" s="9"/>
    </row>
    <row r="57" spans="1:15" x14ac:dyDescent="0.4">
      <c r="A57" s="66"/>
      <c r="B57" s="67"/>
      <c r="C57" s="107"/>
      <c r="D57" s="108"/>
      <c r="E57" s="109"/>
      <c r="F57" s="109"/>
      <c r="G57" s="109"/>
      <c r="H57" s="110"/>
      <c r="I57" s="111"/>
      <c r="J57" s="112"/>
      <c r="K57" s="113"/>
      <c r="L57" s="80"/>
      <c r="M57" s="39"/>
      <c r="N57" s="39"/>
      <c r="O57" s="39"/>
    </row>
    <row r="58" spans="1:15" x14ac:dyDescent="0.4">
      <c r="A58" s="66"/>
      <c r="B58" s="67"/>
      <c r="C58" s="107">
        <v>1</v>
      </c>
      <c r="D58" s="108" t="s">
        <v>60</v>
      </c>
      <c r="E58" s="109"/>
      <c r="F58" s="109"/>
      <c r="G58" s="109"/>
      <c r="H58" s="110" t="e">
        <f>F41</f>
        <v>#DIV/0!</v>
      </c>
      <c r="I58" s="111" t="s">
        <v>18</v>
      </c>
      <c r="J58" s="281">
        <v>4</v>
      </c>
      <c r="K58" s="119" t="e">
        <f>H58*J58</f>
        <v>#DIV/0!</v>
      </c>
      <c r="L58" s="81"/>
      <c r="M58" s="39"/>
      <c r="N58" s="39"/>
      <c r="O58" s="39"/>
    </row>
    <row r="59" spans="1:15" x14ac:dyDescent="0.4">
      <c r="A59" s="66"/>
      <c r="B59" s="67"/>
      <c r="C59" s="107"/>
      <c r="D59" s="278" t="s">
        <v>146</v>
      </c>
      <c r="E59" s="109"/>
      <c r="F59" s="109"/>
      <c r="G59" s="109"/>
      <c r="H59" s="117"/>
      <c r="I59" s="111"/>
      <c r="J59" s="118"/>
      <c r="K59" s="115"/>
      <c r="L59" s="81"/>
      <c r="M59" s="39"/>
      <c r="N59" s="39"/>
      <c r="O59" s="39"/>
    </row>
    <row r="60" spans="1:15" x14ac:dyDescent="0.4">
      <c r="A60" s="66"/>
      <c r="B60" s="67"/>
      <c r="C60" s="107">
        <v>2</v>
      </c>
      <c r="D60" s="108" t="s">
        <v>147</v>
      </c>
      <c r="E60" s="109"/>
      <c r="F60" s="109"/>
      <c r="G60" s="109"/>
      <c r="H60" s="110" t="e">
        <f>F42</f>
        <v>#DIV/0!</v>
      </c>
      <c r="I60" s="111" t="s">
        <v>23</v>
      </c>
      <c r="J60" s="138"/>
      <c r="K60" s="119"/>
      <c r="L60" s="81"/>
      <c r="M60" s="39"/>
      <c r="N60" s="39"/>
      <c r="O60" s="39"/>
    </row>
    <row r="61" spans="1:15" x14ac:dyDescent="0.4">
      <c r="A61" s="66"/>
      <c r="B61" s="67"/>
      <c r="C61" s="107"/>
      <c r="D61" s="278" t="s">
        <v>56</v>
      </c>
      <c r="E61" s="109"/>
      <c r="F61" s="109"/>
      <c r="G61" s="109"/>
      <c r="H61" s="117"/>
      <c r="I61" s="111"/>
      <c r="J61" s="114"/>
      <c r="K61" s="115"/>
      <c r="L61" s="81"/>
      <c r="M61" s="39"/>
      <c r="N61" s="39"/>
      <c r="O61" s="39"/>
    </row>
    <row r="62" spans="1:15" x14ac:dyDescent="0.4">
      <c r="A62" s="66"/>
      <c r="B62" s="67"/>
      <c r="C62" s="107">
        <v>3</v>
      </c>
      <c r="D62" s="108" t="s">
        <v>148</v>
      </c>
      <c r="E62" s="109"/>
      <c r="F62" s="109"/>
      <c r="G62" s="109"/>
      <c r="H62" s="117">
        <f>'DA 7'!F24-0.5</f>
        <v>-0.5</v>
      </c>
      <c r="I62" s="111" t="s">
        <v>33</v>
      </c>
      <c r="J62" s="138"/>
      <c r="K62" s="119"/>
      <c r="L62" s="81"/>
      <c r="M62" s="39"/>
      <c r="N62" s="39"/>
      <c r="O62" s="39"/>
    </row>
    <row r="63" spans="1:15" x14ac:dyDescent="0.4">
      <c r="A63" s="66"/>
      <c r="B63" s="67"/>
      <c r="C63" s="107"/>
      <c r="D63" s="278" t="s">
        <v>57</v>
      </c>
      <c r="E63" s="109"/>
      <c r="F63" s="109"/>
      <c r="G63" s="109"/>
      <c r="H63" s="117"/>
      <c r="I63" s="111"/>
      <c r="J63" s="114"/>
      <c r="K63" s="115"/>
      <c r="L63" s="81"/>
      <c r="M63" s="39"/>
      <c r="N63" s="39"/>
      <c r="O63" s="39"/>
    </row>
    <row r="64" spans="1:15" x14ac:dyDescent="0.4">
      <c r="A64" s="66"/>
      <c r="B64" s="67"/>
      <c r="C64" s="107">
        <v>4</v>
      </c>
      <c r="D64" s="108" t="s">
        <v>149</v>
      </c>
      <c r="E64" s="109"/>
      <c r="F64" s="109"/>
      <c r="G64" s="109"/>
      <c r="H64" s="338" t="e">
        <f>(((H60*H62)/27)*1.35)</f>
        <v>#DIV/0!</v>
      </c>
      <c r="I64" s="111" t="s">
        <v>35</v>
      </c>
      <c r="J64" s="339">
        <v>30</v>
      </c>
      <c r="K64" s="119" t="e">
        <f>H64*J64</f>
        <v>#DIV/0!</v>
      </c>
      <c r="L64" s="82"/>
      <c r="M64" s="39"/>
      <c r="N64" s="39"/>
      <c r="O64" s="39"/>
    </row>
    <row r="65" spans="1:15" x14ac:dyDescent="0.4">
      <c r="A65" s="66"/>
      <c r="B65" s="67"/>
      <c r="C65" s="107"/>
      <c r="D65" s="278" t="s">
        <v>150</v>
      </c>
      <c r="E65" s="109"/>
      <c r="F65" s="109"/>
      <c r="G65" s="109"/>
      <c r="H65" s="117"/>
      <c r="I65" s="111"/>
      <c r="J65" s="120"/>
      <c r="K65" s="113"/>
      <c r="L65" s="80"/>
      <c r="M65" s="39"/>
      <c r="N65" s="39"/>
      <c r="O65" s="39"/>
    </row>
    <row r="66" spans="1:15" x14ac:dyDescent="0.4">
      <c r="A66" s="83"/>
      <c r="B66" s="84"/>
      <c r="C66" s="107">
        <v>5</v>
      </c>
      <c r="D66" s="108" t="s">
        <v>62</v>
      </c>
      <c r="E66" s="108"/>
      <c r="F66" s="108"/>
      <c r="G66" s="108"/>
      <c r="H66" s="121" t="e">
        <f>(H60*0.25)/27</f>
        <v>#DIV/0!</v>
      </c>
      <c r="I66" s="122" t="s">
        <v>35</v>
      </c>
      <c r="J66" s="281">
        <v>25</v>
      </c>
      <c r="K66" s="113" t="e">
        <f>H66*J66</f>
        <v>#DIV/0!</v>
      </c>
      <c r="L66" s="80"/>
      <c r="M66" s="29"/>
      <c r="N66" s="29"/>
      <c r="O66" s="29"/>
    </row>
    <row r="67" spans="1:15" x14ac:dyDescent="0.4">
      <c r="A67" s="85"/>
      <c r="B67" s="86"/>
      <c r="C67" s="123"/>
      <c r="D67" s="278" t="s">
        <v>86</v>
      </c>
      <c r="E67" s="124"/>
      <c r="F67" s="124"/>
      <c r="G67" s="124"/>
      <c r="H67" s="125"/>
      <c r="I67" s="126"/>
      <c r="J67" s="127"/>
      <c r="K67" s="128"/>
      <c r="L67" s="87"/>
      <c r="M67" s="30"/>
      <c r="N67" s="30"/>
      <c r="O67" s="30"/>
    </row>
    <row r="68" spans="1:15" x14ac:dyDescent="0.4">
      <c r="A68" s="66"/>
      <c r="B68" s="67"/>
      <c r="C68" s="107">
        <v>6</v>
      </c>
      <c r="D68" s="108" t="s">
        <v>46</v>
      </c>
      <c r="E68" s="109"/>
      <c r="F68" s="109"/>
      <c r="G68" s="109"/>
      <c r="H68" s="117" t="e">
        <f>+TRUNC(SUM(2+(G14/12))*F41*1.1)/9</f>
        <v>#DIV/0!</v>
      </c>
      <c r="I68" s="111" t="s">
        <v>34</v>
      </c>
      <c r="J68" s="282">
        <v>0.85</v>
      </c>
      <c r="K68" s="113" t="e">
        <f>J68*H68</f>
        <v>#DIV/0!</v>
      </c>
      <c r="L68" s="80"/>
      <c r="M68" s="39"/>
      <c r="N68" s="39"/>
      <c r="O68" s="39"/>
    </row>
    <row r="69" spans="1:15" x14ac:dyDescent="0.4">
      <c r="A69" s="66"/>
      <c r="B69" s="67"/>
      <c r="C69" s="107"/>
      <c r="D69" s="278" t="s">
        <v>87</v>
      </c>
      <c r="E69" s="109"/>
      <c r="F69" s="109"/>
      <c r="G69" s="109"/>
      <c r="H69" s="110"/>
      <c r="I69" s="111"/>
      <c r="J69" s="129"/>
      <c r="K69" s="113"/>
      <c r="L69" s="80"/>
      <c r="M69" s="39"/>
      <c r="N69" s="39"/>
      <c r="O69" s="39"/>
    </row>
    <row r="70" spans="1:15" x14ac:dyDescent="0.4">
      <c r="A70" s="66"/>
      <c r="B70" s="67"/>
      <c r="C70" s="107">
        <v>7</v>
      </c>
      <c r="D70" s="108" t="s">
        <v>30</v>
      </c>
      <c r="E70" s="109"/>
      <c r="F70" s="109"/>
      <c r="G70" s="109"/>
      <c r="H70" s="110" t="e">
        <f>((((2+(G14/12))*(2+(G14/12))-(3.14*((G14/12)^2)))*F28)/27)</f>
        <v>#DIV/0!</v>
      </c>
      <c r="I70" s="111" t="s">
        <v>35</v>
      </c>
      <c r="J70" s="282">
        <v>40</v>
      </c>
      <c r="K70" s="113" t="e">
        <f>H70*J70</f>
        <v>#DIV/0!</v>
      </c>
      <c r="L70" s="80"/>
      <c r="M70" s="39"/>
      <c r="N70" s="39"/>
      <c r="O70" s="39"/>
    </row>
    <row r="71" spans="1:15" x14ac:dyDescent="0.4">
      <c r="A71" s="66"/>
      <c r="B71" s="67"/>
      <c r="C71" s="107"/>
      <c r="D71" s="278" t="s">
        <v>151</v>
      </c>
      <c r="E71" s="109"/>
      <c r="F71" s="109"/>
      <c r="G71" s="109"/>
      <c r="H71" s="117"/>
      <c r="I71" s="111"/>
      <c r="J71" s="336"/>
      <c r="K71" s="113"/>
      <c r="L71" s="80"/>
      <c r="M71" s="39"/>
      <c r="N71" s="39"/>
      <c r="O71" s="39"/>
    </row>
    <row r="72" spans="1:15" x14ac:dyDescent="0.4">
      <c r="A72" s="71"/>
      <c r="B72" s="72"/>
      <c r="C72" s="131"/>
      <c r="D72" s="132" t="s">
        <v>47</v>
      </c>
      <c r="E72" s="133"/>
      <c r="F72" s="133"/>
      <c r="G72" s="133"/>
      <c r="H72" s="134"/>
      <c r="I72" s="135"/>
      <c r="J72" s="136"/>
      <c r="K72" s="137" t="e">
        <f>SUM(K57:K71)</f>
        <v>#DIV/0!</v>
      </c>
      <c r="L72" s="88"/>
      <c r="M72" s="31"/>
      <c r="N72" s="31"/>
      <c r="O72" s="31"/>
    </row>
    <row r="73" spans="1:15" x14ac:dyDescent="0.4">
      <c r="A73" s="66"/>
      <c r="B73" s="67"/>
      <c r="C73" s="107">
        <v>8</v>
      </c>
      <c r="D73" s="108" t="s">
        <v>48</v>
      </c>
      <c r="E73" s="109"/>
      <c r="F73" s="109"/>
      <c r="G73" s="109"/>
      <c r="H73" s="337">
        <f>SUM(H75:H79)</f>
        <v>0</v>
      </c>
      <c r="I73" s="111"/>
      <c r="J73" s="130"/>
      <c r="K73" s="113"/>
      <c r="L73" s="80"/>
      <c r="M73" s="39"/>
      <c r="N73" s="39"/>
      <c r="O73" s="39"/>
    </row>
    <row r="74" spans="1:15" ht="3.75" customHeight="1" x14ac:dyDescent="0.4">
      <c r="A74" s="66"/>
      <c r="B74" s="67"/>
      <c r="C74" s="107"/>
      <c r="D74" s="116"/>
      <c r="E74" s="109"/>
      <c r="F74" s="109"/>
      <c r="G74" s="109"/>
      <c r="H74" s="117"/>
      <c r="I74" s="111"/>
      <c r="J74" s="130"/>
      <c r="K74" s="113"/>
      <c r="L74" s="80"/>
      <c r="M74" s="39"/>
      <c r="N74" s="39"/>
      <c r="O74" s="39"/>
    </row>
    <row r="75" spans="1:15" x14ac:dyDescent="0.4">
      <c r="A75" s="89"/>
      <c r="B75" s="69" t="b">
        <v>0</v>
      </c>
      <c r="C75" s="107"/>
      <c r="D75" s="176"/>
      <c r="E75" s="177"/>
      <c r="F75" s="177"/>
      <c r="G75" s="177"/>
      <c r="H75" s="178">
        <f>IF(B75=TRUE,((#REF!*2)+((#REF!-2)*2)),0)</f>
        <v>0</v>
      </c>
      <c r="I75" s="179" t="s">
        <v>18</v>
      </c>
      <c r="J75" s="180">
        <v>5</v>
      </c>
      <c r="K75" s="181">
        <f>(J75*H75)</f>
        <v>0</v>
      </c>
      <c r="L75" s="80"/>
      <c r="M75" s="39"/>
      <c r="N75" s="39"/>
      <c r="O75" s="39"/>
    </row>
    <row r="76" spans="1:15" x14ac:dyDescent="0.4">
      <c r="A76" s="89"/>
      <c r="B76" s="69"/>
      <c r="C76" s="107"/>
      <c r="D76" s="116"/>
      <c r="E76" s="109"/>
      <c r="F76" s="109"/>
      <c r="G76" s="109"/>
      <c r="H76" s="117"/>
      <c r="I76" s="111"/>
      <c r="J76" s="138"/>
      <c r="K76" s="113"/>
      <c r="L76" s="80"/>
      <c r="M76" s="39"/>
      <c r="N76" s="39"/>
      <c r="O76" s="39"/>
    </row>
    <row r="77" spans="1:15" x14ac:dyDescent="0.4">
      <c r="A77" s="89"/>
      <c r="B77" s="69" t="b">
        <v>0</v>
      </c>
      <c r="C77" s="107"/>
      <c r="D77" s="176"/>
      <c r="E77" s="177"/>
      <c r="F77" s="177"/>
      <c r="G77" s="177"/>
      <c r="H77" s="178">
        <f>IF(B77=TRUE,(#REF!+4),0)</f>
        <v>0</v>
      </c>
      <c r="I77" s="179" t="s">
        <v>18</v>
      </c>
      <c r="J77" s="180">
        <v>5</v>
      </c>
      <c r="K77" s="181">
        <f>SUM(J77*H77)</f>
        <v>0</v>
      </c>
      <c r="L77" s="80"/>
      <c r="M77" s="39"/>
      <c r="N77" s="39"/>
      <c r="O77" s="39"/>
    </row>
    <row r="78" spans="1:15" x14ac:dyDescent="0.4">
      <c r="A78" s="66"/>
      <c r="B78" s="67"/>
      <c r="C78" s="139"/>
      <c r="D78" s="140"/>
      <c r="E78" s="141"/>
      <c r="F78" s="141"/>
      <c r="G78" s="141"/>
      <c r="H78" s="142"/>
      <c r="I78" s="143"/>
      <c r="J78" s="130"/>
      <c r="K78" s="144"/>
      <c r="L78" s="80"/>
      <c r="M78" s="39"/>
      <c r="N78" s="39"/>
      <c r="O78" s="39"/>
    </row>
    <row r="79" spans="1:15" x14ac:dyDescent="0.4">
      <c r="A79" s="66"/>
      <c r="B79" s="67"/>
      <c r="C79" s="107"/>
      <c r="D79" s="116" t="s">
        <v>80</v>
      </c>
      <c r="E79" s="109"/>
      <c r="F79" s="109"/>
      <c r="G79" s="109"/>
      <c r="H79" s="110">
        <v>0</v>
      </c>
      <c r="I79" s="111" t="s">
        <v>18</v>
      </c>
      <c r="J79" s="130"/>
      <c r="K79" s="113">
        <v>0</v>
      </c>
      <c r="L79" s="80"/>
      <c r="M79" s="39"/>
      <c r="N79" s="39"/>
      <c r="O79" s="39"/>
    </row>
    <row r="80" spans="1:15" x14ac:dyDescent="0.4">
      <c r="A80" s="66"/>
      <c r="B80" s="67"/>
      <c r="C80" s="107"/>
      <c r="D80" s="279" t="s">
        <v>120</v>
      </c>
      <c r="E80" s="109"/>
      <c r="F80" s="109"/>
      <c r="G80" s="109"/>
      <c r="H80" s="117"/>
      <c r="I80" s="111"/>
      <c r="J80" s="145"/>
      <c r="K80" s="113"/>
      <c r="L80" s="80"/>
      <c r="M80" s="39"/>
      <c r="N80" s="39"/>
      <c r="O80" s="39"/>
    </row>
    <row r="81" spans="1:15" x14ac:dyDescent="0.4">
      <c r="A81" s="66"/>
      <c r="B81" s="67"/>
      <c r="C81" s="107">
        <v>9</v>
      </c>
      <c r="D81" s="108" t="s">
        <v>49</v>
      </c>
      <c r="E81" s="109"/>
      <c r="F81" s="109"/>
      <c r="G81" s="109"/>
      <c r="H81" s="117">
        <f>IF(B75,H75,0)/27+IF(B77,H77,0)/27</f>
        <v>0</v>
      </c>
      <c r="I81" s="111" t="s">
        <v>35</v>
      </c>
      <c r="J81" s="282">
        <v>50</v>
      </c>
      <c r="K81" s="113">
        <f>H81*J81</f>
        <v>0</v>
      </c>
      <c r="L81" s="80"/>
      <c r="M81" s="39"/>
      <c r="N81" s="39"/>
      <c r="O81" s="39"/>
    </row>
    <row r="82" spans="1:15" x14ac:dyDescent="0.4">
      <c r="A82" s="66"/>
      <c r="B82" s="67"/>
      <c r="C82" s="139"/>
      <c r="D82" s="280" t="s">
        <v>61</v>
      </c>
      <c r="E82" s="109"/>
      <c r="F82" s="109"/>
      <c r="G82" s="109"/>
      <c r="H82" s="117"/>
      <c r="I82" s="111"/>
      <c r="J82" s="129"/>
      <c r="K82" s="113"/>
      <c r="L82" s="80"/>
      <c r="M82" s="39"/>
      <c r="N82" s="39"/>
      <c r="O82" s="39"/>
    </row>
    <row r="83" spans="1:15" x14ac:dyDescent="0.4">
      <c r="A83" s="66"/>
      <c r="B83" s="69" t="b">
        <v>1</v>
      </c>
      <c r="C83" s="139">
        <v>10</v>
      </c>
      <c r="D83" s="182"/>
      <c r="E83" s="177"/>
      <c r="F83" s="177"/>
      <c r="G83" s="177"/>
      <c r="H83" s="178" t="e">
        <f>IF(B83=TRUE,(+TRUNC((1.1*(F24+F27+(((G14+24)*2)/12)+F24)*(F28+(F27*2)+(((G14+24)*2)/12))))),0)</f>
        <v>#DIV/0!</v>
      </c>
      <c r="I83" s="179" t="s">
        <v>23</v>
      </c>
      <c r="J83" s="180">
        <v>1</v>
      </c>
      <c r="K83" s="181" t="e">
        <f>J83*H83</f>
        <v>#DIV/0!</v>
      </c>
      <c r="L83" s="80"/>
      <c r="M83" s="39"/>
      <c r="N83" s="39"/>
      <c r="O83" s="39"/>
    </row>
    <row r="84" spans="1:15" x14ac:dyDescent="0.4">
      <c r="A84" s="66"/>
      <c r="B84" s="67"/>
      <c r="C84" s="139"/>
      <c r="D84" s="280" t="s">
        <v>88</v>
      </c>
      <c r="E84" s="109"/>
      <c r="F84" s="109"/>
      <c r="G84" s="109"/>
      <c r="H84" s="117"/>
      <c r="I84" s="111"/>
      <c r="J84" s="130"/>
      <c r="K84" s="113"/>
      <c r="L84" s="80"/>
      <c r="M84" s="39"/>
      <c r="N84" s="39"/>
      <c r="O84" s="39"/>
    </row>
    <row r="85" spans="1:15" x14ac:dyDescent="0.4">
      <c r="A85" s="71"/>
      <c r="B85" s="72"/>
      <c r="C85" s="131"/>
      <c r="D85" s="132" t="s">
        <v>64</v>
      </c>
      <c r="E85" s="146"/>
      <c r="F85" s="146"/>
      <c r="G85" s="146"/>
      <c r="H85" s="147"/>
      <c r="I85" s="148"/>
      <c r="J85" s="149"/>
      <c r="K85" s="340" t="e">
        <f>SUM(K73:K83)+K72</f>
        <v>#DIV/0!</v>
      </c>
      <c r="L85" s="88"/>
      <c r="M85" s="31"/>
      <c r="N85" s="31"/>
      <c r="O85" s="31"/>
    </row>
    <row r="86" spans="1:15" x14ac:dyDescent="0.4">
      <c r="A86" s="90"/>
      <c r="B86" s="91"/>
      <c r="C86" s="150"/>
      <c r="D86" s="278" t="s">
        <v>58</v>
      </c>
      <c r="E86" s="151"/>
      <c r="F86" s="151"/>
      <c r="G86" s="151"/>
      <c r="H86" s="152"/>
      <c r="I86" s="153"/>
      <c r="J86" s="118"/>
      <c r="K86" s="154"/>
      <c r="L86" s="92"/>
      <c r="M86" s="32"/>
      <c r="N86" s="32"/>
      <c r="O86" s="32"/>
    </row>
    <row r="87" spans="1:15" x14ac:dyDescent="0.4">
      <c r="A87" s="66"/>
      <c r="B87" s="67"/>
      <c r="C87" s="107">
        <v>11</v>
      </c>
      <c r="D87" s="108" t="s">
        <v>37</v>
      </c>
      <c r="E87" s="109"/>
      <c r="F87" s="109"/>
      <c r="G87" s="109"/>
      <c r="H87" s="110" t="e">
        <f>(((2+(G14/12))*(2+(G14/12))*F28)/27)+(F40*F41*F24)/27</f>
        <v>#DIV/0!</v>
      </c>
      <c r="I87" s="111" t="s">
        <v>35</v>
      </c>
      <c r="J87" s="282">
        <v>10</v>
      </c>
      <c r="K87" s="113" t="e">
        <f>J87*H87</f>
        <v>#DIV/0!</v>
      </c>
      <c r="L87" s="80"/>
      <c r="M87" s="39"/>
      <c r="N87" s="39"/>
      <c r="O87" s="39"/>
    </row>
    <row r="88" spans="1:15" x14ac:dyDescent="0.4">
      <c r="A88" s="66"/>
      <c r="B88" s="67"/>
      <c r="C88" s="107"/>
      <c r="D88" s="278" t="s">
        <v>3</v>
      </c>
      <c r="E88" s="109"/>
      <c r="F88" s="109"/>
      <c r="G88" s="109"/>
      <c r="H88" s="117"/>
      <c r="I88" s="111"/>
      <c r="J88" s="129"/>
      <c r="K88" s="113"/>
      <c r="L88" s="80"/>
      <c r="M88" s="39"/>
      <c r="N88" s="39"/>
      <c r="O88" s="39"/>
    </row>
    <row r="89" spans="1:15" x14ac:dyDescent="0.4">
      <c r="A89" s="66"/>
      <c r="B89" s="67"/>
      <c r="C89" s="107">
        <v>12</v>
      </c>
      <c r="D89" s="108" t="s">
        <v>152</v>
      </c>
      <c r="E89" s="109"/>
      <c r="F89" s="109"/>
      <c r="G89" s="109"/>
      <c r="H89" s="117" t="e">
        <f>H60/5</f>
        <v>#DIV/0!</v>
      </c>
      <c r="I89" s="111" t="s">
        <v>2</v>
      </c>
      <c r="J89" s="282">
        <v>25</v>
      </c>
      <c r="K89" s="113" t="e">
        <f>J89*H89</f>
        <v>#DIV/0!</v>
      </c>
      <c r="L89" s="80"/>
      <c r="M89" s="39"/>
      <c r="N89" s="39"/>
      <c r="O89" s="39"/>
    </row>
    <row r="90" spans="1:15" x14ac:dyDescent="0.4">
      <c r="A90" s="66"/>
      <c r="B90" s="67"/>
      <c r="C90" s="107"/>
      <c r="D90" s="278" t="s">
        <v>69</v>
      </c>
      <c r="E90" s="109"/>
      <c r="F90" s="109"/>
      <c r="G90" s="109"/>
      <c r="H90" s="117"/>
      <c r="I90" s="111"/>
      <c r="J90" s="129"/>
      <c r="K90" s="113"/>
      <c r="L90" s="80"/>
      <c r="M90" s="39"/>
      <c r="N90" s="39"/>
      <c r="O90" s="39"/>
    </row>
    <row r="91" spans="1:15" x14ac:dyDescent="0.4">
      <c r="A91" s="66"/>
      <c r="B91" s="67"/>
      <c r="C91" s="150">
        <v>13</v>
      </c>
      <c r="D91" s="124" t="s">
        <v>153</v>
      </c>
      <c r="E91" s="109"/>
      <c r="F91" s="109"/>
      <c r="G91" s="109"/>
      <c r="H91" s="155" t="e">
        <f>IF(H92&gt;0,H92,0)</f>
        <v>#DIV/0!</v>
      </c>
      <c r="I91" s="111" t="s">
        <v>2</v>
      </c>
      <c r="J91" s="282">
        <v>25</v>
      </c>
      <c r="K91" s="113" t="e">
        <f>J91*H92</f>
        <v>#DIV/0!</v>
      </c>
      <c r="L91" s="80"/>
      <c r="M91" s="39"/>
      <c r="N91" s="39"/>
      <c r="O91" s="39"/>
    </row>
    <row r="92" spans="1:15" x14ac:dyDescent="0.4">
      <c r="A92" s="66"/>
      <c r="B92" s="67"/>
      <c r="C92" s="107"/>
      <c r="D92" s="278" t="s">
        <v>154</v>
      </c>
      <c r="E92" s="109"/>
      <c r="F92" s="109"/>
      <c r="G92" s="109"/>
      <c r="H92" s="254" t="e">
        <f>H58/10</f>
        <v>#DIV/0!</v>
      </c>
      <c r="I92" s="111"/>
      <c r="J92" s="336"/>
      <c r="K92" s="113"/>
      <c r="L92" s="80"/>
      <c r="M92" s="39"/>
      <c r="N92" s="39"/>
      <c r="O92" s="39"/>
    </row>
    <row r="93" spans="1:15" x14ac:dyDescent="0.4">
      <c r="A93" s="66"/>
      <c r="B93" s="67"/>
      <c r="C93" s="107"/>
      <c r="D93" s="278"/>
      <c r="E93" s="109"/>
      <c r="F93" s="109"/>
      <c r="G93" s="109"/>
      <c r="H93" s="117"/>
      <c r="I93" s="111"/>
      <c r="J93" s="130"/>
      <c r="K93" s="113"/>
      <c r="L93" s="80"/>
      <c r="M93" s="39"/>
      <c r="N93" s="39"/>
      <c r="O93" s="39"/>
    </row>
    <row r="94" spans="1:15" x14ac:dyDescent="0.4">
      <c r="A94" s="93"/>
      <c r="B94" s="94"/>
      <c r="C94" s="156"/>
      <c r="D94" s="132" t="s">
        <v>55</v>
      </c>
      <c r="E94" s="146"/>
      <c r="F94" s="146"/>
      <c r="G94" s="146"/>
      <c r="H94" s="147"/>
      <c r="I94" s="148"/>
      <c r="J94" s="157"/>
      <c r="K94" s="137" t="e">
        <f>SUM(K87:K92)</f>
        <v>#DIV/0!</v>
      </c>
      <c r="L94" s="88"/>
      <c r="M94" s="33"/>
      <c r="N94" s="33"/>
      <c r="O94" s="33"/>
    </row>
    <row r="95" spans="1:15" x14ac:dyDescent="0.4">
      <c r="A95" s="95"/>
      <c r="B95" s="96"/>
      <c r="C95" s="158"/>
      <c r="D95" s="159"/>
      <c r="E95" s="160"/>
      <c r="F95" s="160"/>
      <c r="G95" s="109" t="s">
        <v>63</v>
      </c>
      <c r="H95" s="152"/>
      <c r="I95" s="153"/>
      <c r="J95" s="161"/>
      <c r="K95" s="154"/>
      <c r="L95" s="92"/>
      <c r="M95" s="37"/>
      <c r="N95" s="35"/>
      <c r="O95" s="35"/>
    </row>
    <row r="96" spans="1:15" x14ac:dyDescent="0.4">
      <c r="A96" s="95"/>
      <c r="B96" s="96"/>
      <c r="C96" s="158"/>
      <c r="D96" s="159"/>
      <c r="E96" s="160"/>
      <c r="F96" s="160"/>
      <c r="G96" s="160"/>
      <c r="H96" s="152"/>
      <c r="I96" s="153"/>
      <c r="J96" s="161"/>
      <c r="K96" s="154"/>
      <c r="L96" s="92"/>
      <c r="M96" s="37"/>
      <c r="N96" s="36"/>
      <c r="O96" s="37"/>
    </row>
    <row r="97" spans="1:15" x14ac:dyDescent="0.4">
      <c r="A97" s="95"/>
      <c r="B97" s="96"/>
      <c r="C97" s="158"/>
      <c r="D97" s="162"/>
      <c r="E97" s="160"/>
      <c r="F97" s="162"/>
      <c r="G97" s="160"/>
      <c r="H97" s="162"/>
      <c r="I97" s="153"/>
      <c r="J97" s="163" t="s">
        <v>177</v>
      </c>
      <c r="K97" s="340" t="e">
        <f>K85+K94</f>
        <v>#DIV/0!</v>
      </c>
      <c r="L97" s="97"/>
      <c r="M97" s="37"/>
      <c r="N97" s="38"/>
      <c r="O97" s="38"/>
    </row>
    <row r="98" spans="1:15" ht="9.75" customHeight="1" x14ac:dyDescent="0.4">
      <c r="A98" s="95"/>
      <c r="B98" s="96"/>
      <c r="C98" s="164"/>
      <c r="D98" s="162"/>
      <c r="E98" s="160"/>
      <c r="F98" s="165"/>
      <c r="G98" s="166"/>
      <c r="H98" s="167"/>
      <c r="I98" s="165"/>
      <c r="J98" s="168"/>
      <c r="K98" s="169"/>
      <c r="L98" s="63"/>
      <c r="M98" s="37"/>
      <c r="N98" s="38"/>
      <c r="O98" s="38"/>
    </row>
    <row r="99" spans="1:15" ht="36.75" customHeight="1" x14ac:dyDescent="0.4">
      <c r="A99" s="66"/>
      <c r="B99" s="67"/>
      <c r="C99" s="170"/>
      <c r="D99" s="108"/>
      <c r="E99" s="109"/>
      <c r="F99" s="370" t="s">
        <v>155</v>
      </c>
      <c r="G99" s="371"/>
      <c r="H99" s="371"/>
      <c r="I99" s="371"/>
      <c r="J99" s="371"/>
      <c r="K99" s="371"/>
      <c r="L99" s="98"/>
      <c r="M99" s="26"/>
      <c r="N99" s="26"/>
      <c r="O99" s="26"/>
    </row>
    <row r="100" spans="1:15" ht="13" thickBot="1" x14ac:dyDescent="0.45">
      <c r="A100" s="99"/>
      <c r="B100" s="100"/>
      <c r="C100" s="171"/>
      <c r="D100" s="172"/>
      <c r="E100" s="173"/>
      <c r="F100" s="173"/>
      <c r="G100" s="173"/>
      <c r="H100" s="174"/>
      <c r="I100" s="174"/>
      <c r="J100" s="174"/>
      <c r="K100" s="175"/>
      <c r="L100" s="101"/>
      <c r="M100" s="37"/>
      <c r="N100" s="38"/>
      <c r="O100" s="38"/>
    </row>
    <row r="101" spans="1:15" x14ac:dyDescent="0.4">
      <c r="A101" s="39"/>
      <c r="B101" s="39"/>
      <c r="C101" s="40"/>
      <c r="D101" s="28"/>
      <c r="E101" s="9"/>
      <c r="F101" s="9"/>
      <c r="G101" s="369"/>
      <c r="H101" s="369"/>
      <c r="I101" s="369"/>
      <c r="J101" s="369"/>
      <c r="K101" s="41"/>
      <c r="L101" s="41"/>
      <c r="M101" s="39"/>
      <c r="N101" s="39"/>
      <c r="O101" s="39"/>
    </row>
    <row r="102" spans="1:15" x14ac:dyDescent="0.4">
      <c r="A102" s="24"/>
      <c r="B102" s="24"/>
      <c r="C102" s="42"/>
      <c r="D102" s="43"/>
      <c r="E102" s="43"/>
      <c r="F102" s="43"/>
      <c r="G102" s="44"/>
      <c r="H102" s="45"/>
      <c r="I102" s="43"/>
      <c r="J102" s="46"/>
      <c r="K102" s="24"/>
      <c r="L102" s="24"/>
    </row>
    <row r="103" spans="1:15" x14ac:dyDescent="0.4">
      <c r="A103" s="24"/>
      <c r="B103" s="24"/>
      <c r="C103" s="42"/>
      <c r="D103" s="43"/>
      <c r="E103" s="43"/>
      <c r="F103" s="43"/>
      <c r="G103" s="44"/>
      <c r="H103" s="45"/>
      <c r="I103" s="43"/>
      <c r="J103" s="46"/>
      <c r="K103" s="24"/>
      <c r="L103" s="24"/>
    </row>
    <row r="104" spans="1:15" x14ac:dyDescent="0.4">
      <c r="A104" s="24"/>
      <c r="B104" s="24"/>
      <c r="C104" s="42"/>
      <c r="D104" s="43"/>
      <c r="E104" s="43"/>
      <c r="F104" s="43"/>
      <c r="G104" s="44"/>
      <c r="H104" s="45"/>
      <c r="I104" s="43"/>
      <c r="J104" s="46"/>
      <c r="K104" s="24"/>
      <c r="L104" s="24"/>
    </row>
    <row r="105" spans="1:15" x14ac:dyDescent="0.4">
      <c r="A105" s="24"/>
      <c r="B105" s="24"/>
      <c r="C105" s="42"/>
      <c r="D105" s="43"/>
      <c r="E105" s="43"/>
      <c r="F105" s="43"/>
      <c r="G105" s="44"/>
      <c r="H105" s="45"/>
      <c r="I105" s="43"/>
      <c r="J105" s="46"/>
      <c r="K105" s="24"/>
      <c r="L105" s="24"/>
    </row>
    <row r="106" spans="1:15" x14ac:dyDescent="0.4">
      <c r="A106" s="24"/>
      <c r="B106" s="24"/>
      <c r="C106" s="42"/>
      <c r="D106" s="43"/>
      <c r="E106" s="43"/>
      <c r="F106" s="43"/>
      <c r="G106" s="44"/>
      <c r="H106" s="45"/>
      <c r="I106" s="43"/>
      <c r="J106" s="46"/>
      <c r="K106" s="24"/>
      <c r="L106" s="24"/>
    </row>
    <row r="107" spans="1:15" x14ac:dyDescent="0.4">
      <c r="A107" s="24"/>
      <c r="B107" s="24"/>
      <c r="C107" s="42"/>
      <c r="D107" s="43"/>
      <c r="E107" s="43"/>
      <c r="F107" s="43"/>
      <c r="G107" s="44"/>
      <c r="H107" s="45"/>
      <c r="I107" s="43"/>
      <c r="J107" s="46"/>
      <c r="K107" s="24"/>
      <c r="L107" s="24"/>
    </row>
    <row r="108" spans="1:15" x14ac:dyDescent="0.4">
      <c r="A108" s="24"/>
      <c r="B108" s="24"/>
      <c r="C108" s="42"/>
      <c r="D108" s="43"/>
      <c r="E108" s="43"/>
      <c r="F108" s="43"/>
      <c r="G108" s="44"/>
      <c r="H108" s="45"/>
      <c r="I108" s="43"/>
      <c r="J108" s="46"/>
      <c r="K108" s="24"/>
      <c r="L108" s="24"/>
    </row>
    <row r="109" spans="1:15" x14ac:dyDescent="0.4">
      <c r="A109" s="24"/>
      <c r="B109" s="24"/>
      <c r="C109" s="42"/>
      <c r="D109" s="43"/>
      <c r="E109" s="43"/>
      <c r="F109" s="43"/>
      <c r="G109" s="44"/>
      <c r="H109" s="45"/>
      <c r="I109" s="43"/>
      <c r="J109" s="46"/>
      <c r="K109" s="24"/>
      <c r="L109" s="24"/>
    </row>
    <row r="110" spans="1:15" x14ac:dyDescent="0.4">
      <c r="A110" s="24"/>
      <c r="B110" s="24"/>
      <c r="C110" s="42"/>
      <c r="D110" s="43"/>
      <c r="E110" s="43"/>
      <c r="F110" s="43"/>
      <c r="G110" s="44"/>
      <c r="H110" s="45"/>
      <c r="I110" s="43"/>
      <c r="J110" s="46"/>
      <c r="K110" s="24"/>
      <c r="L110" s="24"/>
    </row>
    <row r="111" spans="1:15" x14ac:dyDescent="0.4">
      <c r="A111" s="24"/>
      <c r="B111" s="24"/>
      <c r="C111" s="42"/>
      <c r="D111" s="43"/>
      <c r="E111" s="43"/>
      <c r="F111" s="43"/>
      <c r="G111" s="44"/>
      <c r="H111" s="45"/>
      <c r="I111" s="43"/>
      <c r="J111" s="46"/>
      <c r="K111" s="24"/>
      <c r="L111" s="24"/>
    </row>
    <row r="112" spans="1:15" x14ac:dyDescent="0.4">
      <c r="A112" s="24"/>
      <c r="B112" s="24"/>
      <c r="C112" s="42"/>
      <c r="D112" s="43"/>
      <c r="E112" s="43"/>
      <c r="F112" s="43"/>
      <c r="G112" s="44"/>
      <c r="H112" s="45"/>
      <c r="I112" s="43"/>
      <c r="J112" s="46"/>
      <c r="K112" s="24"/>
      <c r="L112" s="24"/>
    </row>
    <row r="113" spans="1:12" x14ac:dyDescent="0.4">
      <c r="A113" s="24"/>
      <c r="B113" s="24"/>
      <c r="C113" s="42"/>
      <c r="D113" s="43"/>
      <c r="E113" s="43"/>
      <c r="F113" s="43"/>
      <c r="G113" s="44"/>
      <c r="H113" s="45"/>
      <c r="I113" s="43"/>
      <c r="J113" s="46"/>
      <c r="K113" s="24"/>
      <c r="L113" s="24"/>
    </row>
    <row r="114" spans="1:12" x14ac:dyDescent="0.4">
      <c r="A114" s="24"/>
      <c r="B114" s="24"/>
      <c r="C114" s="42"/>
      <c r="D114" s="43"/>
      <c r="E114" s="43"/>
      <c r="F114" s="43"/>
      <c r="G114" s="44"/>
      <c r="H114" s="45"/>
      <c r="I114" s="43"/>
      <c r="J114" s="46"/>
      <c r="K114" s="24"/>
      <c r="L114" s="24"/>
    </row>
    <row r="115" spans="1:12" x14ac:dyDescent="0.4">
      <c r="A115" s="24"/>
      <c r="B115" s="24"/>
      <c r="C115" s="42"/>
      <c r="D115" s="43"/>
      <c r="E115" s="43"/>
      <c r="F115" s="43"/>
      <c r="G115" s="44"/>
      <c r="H115" s="45"/>
      <c r="I115" s="43"/>
      <c r="J115" s="46"/>
      <c r="K115" s="24"/>
      <c r="L115" s="24"/>
    </row>
    <row r="116" spans="1:12" x14ac:dyDescent="0.4">
      <c r="A116" s="24"/>
      <c r="B116" s="24"/>
      <c r="C116" s="42"/>
      <c r="D116" s="43"/>
      <c r="E116" s="43"/>
      <c r="F116" s="43"/>
      <c r="G116" s="44"/>
      <c r="H116" s="45"/>
      <c r="I116" s="43"/>
      <c r="J116" s="46"/>
      <c r="K116" s="24"/>
      <c r="L116" s="24"/>
    </row>
    <row r="117" spans="1:12" x14ac:dyDescent="0.4">
      <c r="A117" s="24"/>
      <c r="B117" s="24"/>
      <c r="C117" s="42"/>
      <c r="D117" s="43"/>
      <c r="E117" s="43"/>
      <c r="F117" s="43"/>
      <c r="G117" s="44"/>
      <c r="H117" s="45"/>
      <c r="I117" s="43"/>
      <c r="J117" s="46"/>
      <c r="K117" s="24"/>
      <c r="L117" s="24"/>
    </row>
    <row r="118" spans="1:12" x14ac:dyDescent="0.4">
      <c r="A118" s="24"/>
      <c r="B118" s="24"/>
      <c r="C118" s="42"/>
      <c r="D118" s="43"/>
      <c r="E118" s="43"/>
      <c r="F118" s="43"/>
      <c r="G118" s="44"/>
      <c r="H118" s="45"/>
      <c r="I118" s="43"/>
      <c r="J118" s="46"/>
      <c r="K118" s="24"/>
      <c r="L118" s="24"/>
    </row>
    <row r="119" spans="1:12" x14ac:dyDescent="0.4">
      <c r="A119" s="24"/>
      <c r="B119" s="24"/>
      <c r="C119" s="42"/>
      <c r="D119" s="43"/>
      <c r="E119" s="43"/>
      <c r="F119" s="43"/>
      <c r="G119" s="44"/>
      <c r="H119" s="45"/>
      <c r="I119" s="43"/>
      <c r="J119" s="46"/>
      <c r="K119" s="24"/>
      <c r="L119" s="24"/>
    </row>
    <row r="120" spans="1:12" x14ac:dyDescent="0.4">
      <c r="A120" s="24"/>
      <c r="B120" s="24"/>
      <c r="C120" s="42"/>
      <c r="D120" s="43"/>
      <c r="E120" s="43"/>
      <c r="F120" s="43"/>
      <c r="G120" s="44"/>
      <c r="H120" s="45"/>
      <c r="I120" s="43"/>
      <c r="J120" s="46"/>
      <c r="K120" s="24"/>
      <c r="L120" s="24"/>
    </row>
    <row r="121" spans="1:12" x14ac:dyDescent="0.4">
      <c r="A121" s="24"/>
      <c r="B121" s="24"/>
      <c r="C121" s="42"/>
      <c r="D121" s="43"/>
      <c r="E121" s="43"/>
      <c r="F121" s="43"/>
      <c r="G121" s="44"/>
      <c r="H121" s="45"/>
      <c r="I121" s="43"/>
      <c r="J121" s="46"/>
      <c r="K121" s="24"/>
      <c r="L121" s="24"/>
    </row>
    <row r="122" spans="1:12" x14ac:dyDescent="0.4">
      <c r="A122" s="24"/>
      <c r="B122" s="24"/>
      <c r="C122" s="42"/>
      <c r="D122" s="43"/>
      <c r="E122" s="43"/>
      <c r="F122" s="43"/>
      <c r="G122" s="44"/>
      <c r="H122" s="45"/>
      <c r="I122" s="43"/>
      <c r="J122" s="46"/>
      <c r="K122" s="24"/>
      <c r="L122" s="24"/>
    </row>
    <row r="123" spans="1:12" x14ac:dyDescent="0.4">
      <c r="A123" s="24"/>
      <c r="B123" s="24"/>
      <c r="C123" s="42"/>
      <c r="D123" s="43"/>
      <c r="E123" s="43"/>
      <c r="F123" s="43"/>
      <c r="G123" s="44"/>
      <c r="H123" s="45"/>
      <c r="I123" s="43"/>
      <c r="J123" s="46"/>
      <c r="K123" s="24"/>
      <c r="L123" s="24"/>
    </row>
    <row r="124" spans="1:12" x14ac:dyDescent="0.4">
      <c r="A124" s="24"/>
      <c r="B124" s="24"/>
      <c r="C124" s="42"/>
      <c r="D124" s="43"/>
      <c r="E124" s="43"/>
      <c r="F124" s="43"/>
      <c r="G124" s="44"/>
      <c r="H124" s="45"/>
      <c r="I124" s="43"/>
      <c r="J124" s="46"/>
      <c r="K124" s="24"/>
      <c r="L124" s="24"/>
    </row>
    <row r="125" spans="1:12" x14ac:dyDescent="0.4">
      <c r="A125" s="24"/>
      <c r="B125" s="24"/>
      <c r="C125" s="42"/>
      <c r="D125" s="43"/>
      <c r="E125" s="43"/>
      <c r="F125" s="43"/>
      <c r="G125" s="44"/>
      <c r="H125" s="45"/>
      <c r="I125" s="43"/>
      <c r="J125" s="46"/>
      <c r="K125" s="24"/>
      <c r="L125" s="24"/>
    </row>
    <row r="126" spans="1:12" x14ac:dyDescent="0.4">
      <c r="A126" s="24"/>
      <c r="B126" s="24"/>
      <c r="C126" s="42"/>
      <c r="D126" s="43"/>
      <c r="E126" s="43"/>
      <c r="F126" s="43"/>
      <c r="G126" s="44"/>
      <c r="H126" s="45"/>
      <c r="I126" s="43"/>
      <c r="J126" s="46"/>
      <c r="K126" s="24"/>
      <c r="L126" s="24"/>
    </row>
    <row r="127" spans="1:12" x14ac:dyDescent="0.4">
      <c r="A127" s="24"/>
      <c r="B127" s="24"/>
      <c r="C127" s="42"/>
      <c r="D127" s="43"/>
      <c r="E127" s="43"/>
      <c r="F127" s="43"/>
      <c r="G127" s="44"/>
      <c r="H127" s="45"/>
      <c r="I127" s="43"/>
      <c r="J127" s="46"/>
      <c r="K127" s="24"/>
      <c r="L127" s="24"/>
    </row>
    <row r="128" spans="1:12" x14ac:dyDescent="0.4">
      <c r="A128" s="24"/>
      <c r="B128" s="24"/>
      <c r="C128" s="42"/>
      <c r="D128" s="43"/>
      <c r="E128" s="43"/>
      <c r="F128" s="43"/>
      <c r="G128" s="44"/>
      <c r="H128" s="45"/>
      <c r="I128" s="43"/>
      <c r="J128" s="46"/>
      <c r="K128" s="24"/>
      <c r="L128" s="24"/>
    </row>
    <row r="129" spans="1:12" x14ac:dyDescent="0.4">
      <c r="A129" s="24"/>
      <c r="B129" s="24"/>
      <c r="C129" s="42"/>
      <c r="D129" s="43"/>
      <c r="E129" s="43"/>
      <c r="F129" s="43"/>
      <c r="G129" s="44"/>
      <c r="H129" s="45"/>
      <c r="I129" s="43"/>
      <c r="J129" s="46"/>
      <c r="K129" s="24"/>
      <c r="L129" s="24"/>
    </row>
    <row r="130" spans="1:12" x14ac:dyDescent="0.4">
      <c r="A130" s="24"/>
      <c r="B130" s="24"/>
      <c r="C130" s="42"/>
      <c r="D130" s="43"/>
      <c r="E130" s="43"/>
      <c r="F130" s="43"/>
      <c r="G130" s="44"/>
      <c r="H130" s="45"/>
      <c r="I130" s="43"/>
      <c r="J130" s="46"/>
      <c r="K130" s="24"/>
      <c r="L130" s="24"/>
    </row>
    <row r="131" spans="1:12" x14ac:dyDescent="0.4">
      <c r="A131" s="24"/>
      <c r="B131" s="24"/>
      <c r="C131" s="42"/>
      <c r="D131" s="43"/>
      <c r="E131" s="43"/>
      <c r="F131" s="43"/>
      <c r="G131" s="44"/>
      <c r="H131" s="45"/>
      <c r="I131" s="43"/>
      <c r="J131" s="46"/>
      <c r="K131" s="24"/>
      <c r="L131" s="24"/>
    </row>
    <row r="132" spans="1:12" x14ac:dyDescent="0.4">
      <c r="A132" s="24"/>
      <c r="B132" s="24"/>
      <c r="C132" s="42"/>
      <c r="D132" s="43"/>
      <c r="E132" s="43"/>
      <c r="F132" s="43"/>
      <c r="G132" s="44"/>
      <c r="H132" s="45"/>
      <c r="I132" s="43"/>
      <c r="J132" s="46"/>
      <c r="K132" s="24"/>
      <c r="L132" s="24"/>
    </row>
    <row r="133" spans="1:12" x14ac:dyDescent="0.4">
      <c r="A133" s="24"/>
      <c r="B133" s="24"/>
      <c r="C133" s="42"/>
      <c r="D133" s="43"/>
      <c r="E133" s="43"/>
      <c r="F133" s="43"/>
      <c r="G133" s="44"/>
      <c r="H133" s="45"/>
      <c r="I133" s="43"/>
      <c r="J133" s="46"/>
      <c r="K133" s="24"/>
      <c r="L133" s="24"/>
    </row>
    <row r="134" spans="1:12" x14ac:dyDescent="0.4">
      <c r="A134" s="24"/>
      <c r="B134" s="24"/>
      <c r="C134" s="42"/>
      <c r="D134" s="43"/>
      <c r="E134" s="43"/>
      <c r="F134" s="43"/>
      <c r="G134" s="44"/>
      <c r="H134" s="45"/>
      <c r="I134" s="43"/>
      <c r="J134" s="46"/>
      <c r="K134" s="24"/>
      <c r="L134" s="24"/>
    </row>
    <row r="135" spans="1:12" x14ac:dyDescent="0.4">
      <c r="A135" s="24"/>
      <c r="B135" s="24"/>
      <c r="C135" s="42"/>
      <c r="D135" s="43"/>
      <c r="E135" s="43"/>
      <c r="F135" s="43"/>
      <c r="G135" s="44"/>
      <c r="H135" s="45"/>
      <c r="I135" s="43"/>
      <c r="J135" s="46"/>
      <c r="K135" s="24"/>
      <c r="L135" s="24"/>
    </row>
    <row r="136" spans="1:12" x14ac:dyDescent="0.4">
      <c r="A136" s="24"/>
      <c r="B136" s="24"/>
      <c r="C136" s="42"/>
      <c r="D136" s="43"/>
      <c r="E136" s="43"/>
      <c r="F136" s="43"/>
      <c r="G136" s="44"/>
      <c r="H136" s="45"/>
      <c r="I136" s="43"/>
      <c r="J136" s="46"/>
      <c r="K136" s="24"/>
      <c r="L136" s="24"/>
    </row>
    <row r="137" spans="1:12" x14ac:dyDescent="0.4">
      <c r="A137" s="24"/>
      <c r="B137" s="24"/>
      <c r="C137" s="42"/>
      <c r="D137" s="43"/>
      <c r="E137" s="43"/>
      <c r="F137" s="43"/>
      <c r="G137" s="44"/>
      <c r="H137" s="45"/>
      <c r="I137" s="43"/>
      <c r="J137" s="46"/>
      <c r="K137" s="24"/>
      <c r="L137" s="24"/>
    </row>
    <row r="138" spans="1:12" x14ac:dyDescent="0.4">
      <c r="A138" s="24"/>
      <c r="B138" s="24"/>
      <c r="C138" s="42"/>
      <c r="D138" s="43"/>
      <c r="E138" s="43"/>
      <c r="F138" s="43"/>
      <c r="G138" s="44"/>
      <c r="H138" s="45"/>
      <c r="I138" s="43"/>
      <c r="J138" s="46"/>
      <c r="K138" s="24"/>
      <c r="L138" s="24"/>
    </row>
    <row r="139" spans="1:12" x14ac:dyDescent="0.4">
      <c r="A139" s="24"/>
      <c r="B139" s="24"/>
      <c r="C139" s="42"/>
      <c r="D139" s="43"/>
      <c r="E139" s="43"/>
      <c r="F139" s="43"/>
      <c r="G139" s="44"/>
      <c r="H139" s="45"/>
      <c r="I139" s="43"/>
      <c r="J139" s="46"/>
      <c r="K139" s="24"/>
      <c r="L139" s="24"/>
    </row>
    <row r="140" spans="1:12" x14ac:dyDescent="0.4">
      <c r="A140" s="24"/>
      <c r="B140" s="24"/>
      <c r="C140" s="42"/>
      <c r="D140" s="43"/>
      <c r="E140" s="43"/>
      <c r="F140" s="43"/>
      <c r="G140" s="44"/>
      <c r="H140" s="45"/>
      <c r="I140" s="43"/>
      <c r="J140" s="46"/>
      <c r="K140" s="24"/>
      <c r="L140" s="24"/>
    </row>
    <row r="141" spans="1:12" x14ac:dyDescent="0.4">
      <c r="A141" s="24"/>
      <c r="B141" s="24"/>
      <c r="C141" s="42"/>
      <c r="D141" s="43"/>
      <c r="E141" s="43"/>
      <c r="F141" s="43"/>
      <c r="G141" s="44"/>
      <c r="H141" s="45"/>
      <c r="I141" s="43"/>
      <c r="J141" s="46"/>
      <c r="K141" s="24"/>
      <c r="L141" s="24"/>
    </row>
    <row r="142" spans="1:12" x14ac:dyDescent="0.4">
      <c r="A142" s="24"/>
      <c r="B142" s="24"/>
      <c r="C142" s="42"/>
      <c r="D142" s="43"/>
      <c r="E142" s="43"/>
      <c r="F142" s="43"/>
      <c r="G142" s="44"/>
      <c r="H142" s="45"/>
      <c r="I142" s="43"/>
      <c r="J142" s="46"/>
      <c r="K142" s="24"/>
      <c r="L142" s="24"/>
    </row>
    <row r="143" spans="1:12" x14ac:dyDescent="0.4">
      <c r="A143" s="24"/>
      <c r="B143" s="24"/>
      <c r="C143" s="42"/>
      <c r="D143" s="43"/>
      <c r="E143" s="43"/>
      <c r="F143" s="43"/>
      <c r="G143" s="44"/>
      <c r="H143" s="45"/>
      <c r="I143" s="43"/>
      <c r="J143" s="46"/>
      <c r="K143" s="24"/>
      <c r="L143" s="24"/>
    </row>
    <row r="144" spans="1:12" x14ac:dyDescent="0.4">
      <c r="A144" s="24"/>
      <c r="B144" s="24"/>
      <c r="C144" s="42"/>
      <c r="D144" s="43"/>
      <c r="E144" s="43"/>
      <c r="F144" s="43"/>
      <c r="G144" s="44"/>
      <c r="H144" s="45"/>
      <c r="I144" s="43"/>
      <c r="J144" s="46"/>
      <c r="K144" s="24"/>
      <c r="L144" s="24"/>
    </row>
    <row r="145" spans="1:12" x14ac:dyDescent="0.4">
      <c r="A145" s="24"/>
      <c r="B145" s="24"/>
      <c r="C145" s="42"/>
      <c r="D145" s="43"/>
      <c r="E145" s="43"/>
      <c r="F145" s="43"/>
      <c r="G145" s="44"/>
      <c r="H145" s="45"/>
      <c r="I145" s="43"/>
      <c r="J145" s="46"/>
      <c r="K145" s="24"/>
      <c r="L145" s="24"/>
    </row>
    <row r="146" spans="1:12" x14ac:dyDescent="0.4">
      <c r="A146" s="24"/>
      <c r="B146" s="24"/>
      <c r="C146" s="42"/>
      <c r="D146" s="43"/>
      <c r="E146" s="43"/>
      <c r="F146" s="43"/>
      <c r="G146" s="44"/>
      <c r="H146" s="45"/>
      <c r="I146" s="43"/>
      <c r="J146" s="46"/>
      <c r="K146" s="24"/>
      <c r="L146" s="24"/>
    </row>
    <row r="147" spans="1:12" x14ac:dyDescent="0.4">
      <c r="A147" s="24"/>
      <c r="B147" s="24"/>
      <c r="C147" s="42"/>
      <c r="D147" s="43"/>
      <c r="E147" s="43"/>
      <c r="F147" s="43"/>
      <c r="G147" s="44"/>
      <c r="H147" s="45"/>
      <c r="I147" s="43"/>
      <c r="J147" s="46"/>
      <c r="K147" s="24"/>
      <c r="L147" s="24"/>
    </row>
    <row r="148" spans="1:12" x14ac:dyDescent="0.4">
      <c r="A148" s="24"/>
      <c r="B148" s="24"/>
      <c r="C148" s="42"/>
      <c r="D148" s="43"/>
      <c r="E148" s="43"/>
      <c r="F148" s="43"/>
      <c r="G148" s="44"/>
      <c r="H148" s="45"/>
      <c r="I148" s="43"/>
      <c r="J148" s="46"/>
      <c r="K148" s="24"/>
      <c r="L148" s="24"/>
    </row>
    <row r="149" spans="1:12" x14ac:dyDescent="0.4">
      <c r="A149" s="24"/>
      <c r="B149" s="24"/>
      <c r="C149" s="42"/>
      <c r="D149" s="43"/>
      <c r="E149" s="43"/>
      <c r="F149" s="43"/>
      <c r="G149" s="44"/>
      <c r="H149" s="45"/>
      <c r="I149" s="43"/>
      <c r="J149" s="46"/>
      <c r="K149" s="24"/>
      <c r="L149" s="24"/>
    </row>
    <row r="150" spans="1:12" x14ac:dyDescent="0.4">
      <c r="A150" s="24"/>
      <c r="B150" s="24"/>
      <c r="C150" s="42"/>
      <c r="D150" s="43"/>
      <c r="E150" s="43"/>
      <c r="F150" s="43"/>
      <c r="G150" s="44"/>
      <c r="H150" s="45"/>
      <c r="I150" s="43"/>
      <c r="J150" s="46"/>
      <c r="K150" s="24"/>
      <c r="L150" s="24"/>
    </row>
    <row r="151" spans="1:12" x14ac:dyDescent="0.4">
      <c r="A151" s="24"/>
      <c r="B151" s="24"/>
      <c r="C151" s="42"/>
      <c r="D151" s="43"/>
      <c r="E151" s="43"/>
      <c r="F151" s="43"/>
      <c r="G151" s="44"/>
      <c r="H151" s="45"/>
      <c r="I151" s="43"/>
      <c r="J151" s="46"/>
      <c r="K151" s="24"/>
      <c r="L151" s="24"/>
    </row>
    <row r="152" spans="1:12" x14ac:dyDescent="0.4">
      <c r="A152" s="24"/>
      <c r="B152" s="24"/>
      <c r="C152" s="42"/>
      <c r="D152" s="43"/>
      <c r="E152" s="43"/>
      <c r="F152" s="43"/>
      <c r="G152" s="44"/>
      <c r="H152" s="45"/>
      <c r="I152" s="43"/>
      <c r="J152" s="46"/>
      <c r="K152" s="24"/>
      <c r="L152" s="24"/>
    </row>
    <row r="153" spans="1:12" x14ac:dyDescent="0.4">
      <c r="A153" s="24"/>
      <c r="B153" s="24"/>
      <c r="C153" s="42"/>
      <c r="D153" s="43"/>
      <c r="E153" s="43"/>
      <c r="F153" s="43"/>
      <c r="G153" s="44"/>
      <c r="H153" s="45"/>
      <c r="I153" s="43"/>
      <c r="J153" s="46"/>
      <c r="K153" s="24"/>
      <c r="L153" s="24"/>
    </row>
    <row r="154" spans="1:12" x14ac:dyDescent="0.4">
      <c r="A154" s="24"/>
      <c r="B154" s="24"/>
      <c r="C154" s="42"/>
      <c r="D154" s="43"/>
      <c r="E154" s="43"/>
      <c r="F154" s="43"/>
      <c r="G154" s="44"/>
      <c r="H154" s="45"/>
      <c r="I154" s="43"/>
      <c r="J154" s="46"/>
      <c r="K154" s="24"/>
      <c r="L154" s="24"/>
    </row>
    <row r="155" spans="1:12" x14ac:dyDescent="0.4">
      <c r="A155" s="24"/>
      <c r="B155" s="24"/>
      <c r="C155" s="42"/>
      <c r="D155" s="43"/>
      <c r="E155" s="43"/>
      <c r="F155" s="43"/>
      <c r="G155" s="44"/>
      <c r="H155" s="45"/>
      <c r="I155" s="43"/>
      <c r="J155" s="46"/>
      <c r="K155" s="24"/>
      <c r="L155" s="24"/>
    </row>
    <row r="156" spans="1:12" x14ac:dyDescent="0.4">
      <c r="A156" s="24"/>
      <c r="B156" s="24"/>
      <c r="C156" s="42"/>
      <c r="D156" s="43"/>
      <c r="E156" s="43"/>
      <c r="F156" s="43"/>
      <c r="G156" s="44"/>
      <c r="H156" s="45"/>
      <c r="I156" s="43"/>
      <c r="J156" s="46"/>
      <c r="K156" s="24"/>
      <c r="L156" s="24"/>
    </row>
    <row r="157" spans="1:12" x14ac:dyDescent="0.4">
      <c r="A157" s="24"/>
      <c r="B157" s="24"/>
      <c r="C157" s="42"/>
      <c r="D157" s="43"/>
      <c r="E157" s="43"/>
      <c r="F157" s="43"/>
      <c r="G157" s="44"/>
      <c r="H157" s="45"/>
      <c r="I157" s="43"/>
      <c r="J157" s="46"/>
      <c r="K157" s="24"/>
      <c r="L157" s="24"/>
    </row>
    <row r="158" spans="1:12" x14ac:dyDescent="0.4">
      <c r="A158" s="24"/>
      <c r="B158" s="24"/>
      <c r="C158" s="42"/>
      <c r="D158" s="43"/>
      <c r="E158" s="43"/>
      <c r="F158" s="43"/>
      <c r="G158" s="44"/>
      <c r="H158" s="45"/>
      <c r="I158" s="43"/>
      <c r="J158" s="46"/>
      <c r="K158" s="24"/>
      <c r="L158" s="24"/>
    </row>
    <row r="159" spans="1:12" x14ac:dyDescent="0.4">
      <c r="A159" s="24"/>
      <c r="B159" s="24"/>
      <c r="C159" s="42"/>
      <c r="D159" s="43"/>
      <c r="E159" s="43"/>
      <c r="F159" s="43"/>
      <c r="G159" s="44"/>
      <c r="H159" s="45"/>
      <c r="I159" s="43"/>
      <c r="J159" s="46"/>
      <c r="K159" s="24"/>
      <c r="L159" s="24"/>
    </row>
    <row r="160" spans="1:12" x14ac:dyDescent="0.4">
      <c r="A160" s="24"/>
      <c r="B160" s="24"/>
      <c r="C160" s="42"/>
      <c r="D160" s="43"/>
      <c r="E160" s="43"/>
      <c r="F160" s="43"/>
      <c r="G160" s="44"/>
      <c r="H160" s="45"/>
      <c r="I160" s="43"/>
      <c r="J160" s="46"/>
      <c r="K160" s="24"/>
      <c r="L160" s="24"/>
    </row>
    <row r="161" spans="1:12" x14ac:dyDescent="0.4">
      <c r="A161" s="24"/>
      <c r="B161" s="24"/>
      <c r="C161" s="42"/>
      <c r="D161" s="43"/>
      <c r="E161" s="43"/>
      <c r="F161" s="43"/>
      <c r="G161" s="44"/>
      <c r="H161" s="45"/>
      <c r="I161" s="43"/>
      <c r="J161" s="46"/>
      <c r="K161" s="24"/>
      <c r="L161" s="24"/>
    </row>
    <row r="162" spans="1:12" x14ac:dyDescent="0.4">
      <c r="A162" s="24"/>
      <c r="B162" s="24"/>
      <c r="C162" s="42"/>
      <c r="D162" s="43"/>
      <c r="E162" s="43"/>
      <c r="F162" s="43"/>
      <c r="G162" s="44"/>
      <c r="H162" s="45"/>
      <c r="I162" s="43"/>
      <c r="J162" s="46"/>
      <c r="K162" s="24"/>
      <c r="L162" s="24"/>
    </row>
    <row r="163" spans="1:12" x14ac:dyDescent="0.4">
      <c r="A163" s="24"/>
      <c r="B163" s="24"/>
      <c r="C163" s="42"/>
      <c r="D163" s="43"/>
      <c r="E163" s="43"/>
      <c r="F163" s="43"/>
      <c r="G163" s="44"/>
      <c r="H163" s="45"/>
      <c r="I163" s="43"/>
      <c r="J163" s="46"/>
      <c r="K163" s="24"/>
      <c r="L163" s="24"/>
    </row>
    <row r="164" spans="1:12" x14ac:dyDescent="0.4">
      <c r="A164" s="24"/>
      <c r="B164" s="24"/>
      <c r="C164" s="42"/>
      <c r="D164" s="43"/>
      <c r="E164" s="43"/>
      <c r="F164" s="43"/>
      <c r="G164" s="44"/>
      <c r="H164" s="45"/>
      <c r="I164" s="43"/>
      <c r="J164" s="46"/>
      <c r="K164" s="24"/>
      <c r="L164" s="24"/>
    </row>
    <row r="165" spans="1:12" x14ac:dyDescent="0.4">
      <c r="A165" s="24"/>
      <c r="B165" s="24"/>
      <c r="C165" s="42"/>
      <c r="D165" s="43"/>
      <c r="E165" s="43"/>
      <c r="F165" s="43"/>
      <c r="G165" s="44"/>
      <c r="H165" s="45"/>
      <c r="I165" s="43"/>
      <c r="J165" s="46"/>
      <c r="K165" s="24"/>
      <c r="L165" s="24"/>
    </row>
    <row r="166" spans="1:12" x14ac:dyDescent="0.4">
      <c r="A166" s="24"/>
      <c r="B166" s="24"/>
      <c r="C166" s="42"/>
      <c r="D166" s="43"/>
      <c r="E166" s="43"/>
      <c r="F166" s="43"/>
      <c r="G166" s="44"/>
      <c r="H166" s="45"/>
      <c r="I166" s="43"/>
      <c r="J166" s="46"/>
      <c r="K166" s="24"/>
      <c r="L166" s="24"/>
    </row>
    <row r="167" spans="1:12" x14ac:dyDescent="0.4">
      <c r="A167" s="24"/>
      <c r="B167" s="24"/>
      <c r="C167" s="42"/>
      <c r="D167" s="43"/>
      <c r="E167" s="43"/>
      <c r="F167" s="43"/>
      <c r="G167" s="44"/>
      <c r="H167" s="45"/>
      <c r="I167" s="43"/>
      <c r="J167" s="46"/>
      <c r="K167" s="24"/>
      <c r="L167" s="24"/>
    </row>
    <row r="168" spans="1:12" x14ac:dyDescent="0.4">
      <c r="A168" s="24"/>
      <c r="B168" s="24"/>
      <c r="C168" s="42"/>
      <c r="D168" s="43"/>
      <c r="E168" s="43"/>
      <c r="F168" s="43"/>
      <c r="G168" s="44"/>
      <c r="H168" s="45"/>
      <c r="I168" s="43"/>
      <c r="J168" s="46"/>
      <c r="K168" s="24"/>
      <c r="L168" s="24"/>
    </row>
    <row r="169" spans="1:12" x14ac:dyDescent="0.4">
      <c r="A169" s="24"/>
      <c r="B169" s="24"/>
      <c r="C169" s="42"/>
      <c r="D169" s="43"/>
      <c r="E169" s="43"/>
      <c r="F169" s="43"/>
      <c r="G169" s="44"/>
      <c r="H169" s="45"/>
      <c r="I169" s="43"/>
      <c r="J169" s="46"/>
      <c r="K169" s="24"/>
      <c r="L169" s="24"/>
    </row>
    <row r="170" spans="1:12" x14ac:dyDescent="0.4">
      <c r="A170" s="24"/>
      <c r="B170" s="24"/>
      <c r="C170" s="42"/>
      <c r="D170" s="43"/>
      <c r="E170" s="43"/>
      <c r="F170" s="43"/>
      <c r="G170" s="44"/>
      <c r="H170" s="45"/>
      <c r="I170" s="43"/>
      <c r="J170" s="46"/>
      <c r="K170" s="24"/>
      <c r="L170" s="24"/>
    </row>
    <row r="171" spans="1:12" x14ac:dyDescent="0.4">
      <c r="A171" s="24"/>
      <c r="B171" s="24"/>
      <c r="C171" s="42"/>
      <c r="D171" s="43"/>
      <c r="E171" s="43"/>
      <c r="F171" s="43"/>
      <c r="G171" s="44"/>
      <c r="H171" s="45"/>
      <c r="I171" s="43"/>
      <c r="J171" s="46"/>
      <c r="K171" s="24"/>
      <c r="L171" s="24"/>
    </row>
    <row r="172" spans="1:12" x14ac:dyDescent="0.4">
      <c r="A172" s="24"/>
      <c r="B172" s="24"/>
      <c r="C172" s="42"/>
      <c r="D172" s="43"/>
      <c r="E172" s="43"/>
      <c r="F172" s="43"/>
      <c r="G172" s="44"/>
      <c r="H172" s="45"/>
      <c r="I172" s="43"/>
      <c r="J172" s="46"/>
      <c r="K172" s="24"/>
      <c r="L172" s="24"/>
    </row>
    <row r="173" spans="1:12" x14ac:dyDescent="0.4">
      <c r="A173" s="24"/>
      <c r="B173" s="24"/>
      <c r="C173" s="42"/>
      <c r="D173" s="43"/>
      <c r="E173" s="43"/>
      <c r="F173" s="43"/>
      <c r="G173" s="44"/>
      <c r="H173" s="45"/>
      <c r="I173" s="43"/>
      <c r="J173" s="46"/>
      <c r="K173" s="24"/>
      <c r="L173" s="24"/>
    </row>
    <row r="174" spans="1:12" x14ac:dyDescent="0.4">
      <c r="A174" s="24"/>
      <c r="B174" s="24"/>
      <c r="C174" s="42"/>
      <c r="D174" s="43"/>
      <c r="E174" s="43"/>
      <c r="F174" s="43"/>
      <c r="G174" s="44"/>
      <c r="H174" s="45"/>
      <c r="I174" s="43"/>
      <c r="J174" s="46"/>
      <c r="K174" s="24"/>
      <c r="L174" s="24"/>
    </row>
    <row r="175" spans="1:12" x14ac:dyDescent="0.4">
      <c r="A175" s="24"/>
      <c r="B175" s="24"/>
      <c r="C175" s="42"/>
      <c r="D175" s="43"/>
      <c r="E175" s="43"/>
      <c r="F175" s="43"/>
      <c r="G175" s="44"/>
      <c r="H175" s="45"/>
      <c r="I175" s="43"/>
      <c r="J175" s="46"/>
      <c r="K175" s="24"/>
      <c r="L175" s="24"/>
    </row>
    <row r="176" spans="1:12" x14ac:dyDescent="0.4">
      <c r="A176" s="24"/>
      <c r="B176" s="24"/>
      <c r="C176" s="42"/>
      <c r="D176" s="43"/>
      <c r="E176" s="43"/>
      <c r="F176" s="43"/>
      <c r="G176" s="44"/>
      <c r="H176" s="45"/>
      <c r="I176" s="43"/>
      <c r="J176" s="46"/>
      <c r="K176" s="24"/>
      <c r="L176" s="24"/>
    </row>
    <row r="177" spans="1:12" x14ac:dyDescent="0.4">
      <c r="A177" s="24"/>
      <c r="B177" s="24"/>
      <c r="C177" s="42"/>
      <c r="D177" s="43"/>
      <c r="E177" s="43"/>
      <c r="F177" s="43"/>
      <c r="G177" s="44"/>
      <c r="H177" s="45"/>
      <c r="I177" s="43"/>
      <c r="J177" s="46"/>
      <c r="K177" s="24"/>
      <c r="L177" s="24"/>
    </row>
    <row r="178" spans="1:12" x14ac:dyDescent="0.4">
      <c r="A178" s="24"/>
      <c r="B178" s="24"/>
      <c r="C178" s="42"/>
      <c r="D178" s="43"/>
      <c r="E178" s="43"/>
      <c r="F178" s="43"/>
      <c r="G178" s="44"/>
      <c r="H178" s="45"/>
      <c r="I178" s="43"/>
      <c r="J178" s="46"/>
      <c r="K178" s="24"/>
      <c r="L178" s="24"/>
    </row>
    <row r="179" spans="1:12" x14ac:dyDescent="0.4">
      <c r="A179" s="24"/>
      <c r="B179" s="24"/>
      <c r="C179" s="42"/>
      <c r="D179" s="43"/>
      <c r="E179" s="43"/>
      <c r="F179" s="43"/>
      <c r="G179" s="44"/>
      <c r="H179" s="45"/>
      <c r="I179" s="43"/>
      <c r="J179" s="46"/>
      <c r="K179" s="24"/>
      <c r="L179" s="24"/>
    </row>
    <row r="180" spans="1:12" x14ac:dyDescent="0.4">
      <c r="A180" s="24"/>
      <c r="B180" s="24"/>
      <c r="C180" s="42"/>
      <c r="D180" s="43"/>
      <c r="E180" s="43"/>
      <c r="F180" s="43"/>
      <c r="G180" s="44"/>
      <c r="H180" s="45"/>
      <c r="I180" s="43"/>
      <c r="J180" s="46"/>
      <c r="K180" s="24"/>
      <c r="L180" s="24"/>
    </row>
    <row r="181" spans="1:12" x14ac:dyDescent="0.4">
      <c r="A181" s="24"/>
      <c r="B181" s="24"/>
      <c r="C181" s="42"/>
      <c r="D181" s="43"/>
      <c r="E181" s="43"/>
      <c r="F181" s="43"/>
      <c r="G181" s="44"/>
      <c r="H181" s="45"/>
      <c r="I181" s="43"/>
      <c r="J181" s="46"/>
      <c r="K181" s="24"/>
      <c r="L181" s="24"/>
    </row>
    <row r="182" spans="1:12" x14ac:dyDescent="0.4">
      <c r="A182" s="24"/>
      <c r="B182" s="24"/>
      <c r="C182" s="42"/>
      <c r="D182" s="43"/>
      <c r="E182" s="43"/>
      <c r="F182" s="43"/>
      <c r="G182" s="44"/>
      <c r="H182" s="45"/>
      <c r="I182" s="43"/>
      <c r="J182" s="46"/>
      <c r="K182" s="24"/>
      <c r="L182" s="24"/>
    </row>
    <row r="183" spans="1:12" x14ac:dyDescent="0.4">
      <c r="A183" s="24"/>
      <c r="B183" s="24"/>
      <c r="C183" s="42"/>
      <c r="D183" s="43"/>
      <c r="E183" s="43"/>
      <c r="F183" s="43"/>
      <c r="G183" s="44"/>
      <c r="H183" s="45"/>
      <c r="I183" s="43"/>
      <c r="J183" s="46"/>
      <c r="K183" s="24"/>
      <c r="L183" s="24"/>
    </row>
    <row r="184" spans="1:12" x14ac:dyDescent="0.4">
      <c r="A184" s="24"/>
      <c r="B184" s="24"/>
      <c r="C184" s="42"/>
      <c r="D184" s="43"/>
      <c r="E184" s="43"/>
      <c r="F184" s="43"/>
      <c r="G184" s="44"/>
      <c r="H184" s="45"/>
      <c r="I184" s="43"/>
      <c r="J184" s="46"/>
      <c r="K184" s="24"/>
      <c r="L184" s="24"/>
    </row>
    <row r="185" spans="1:12" x14ac:dyDescent="0.4">
      <c r="A185" s="24"/>
      <c r="B185" s="24"/>
      <c r="C185" s="42"/>
      <c r="D185" s="43"/>
      <c r="E185" s="43"/>
      <c r="F185" s="43"/>
      <c r="G185" s="44"/>
      <c r="H185" s="45"/>
      <c r="I185" s="43"/>
      <c r="J185" s="46"/>
      <c r="K185" s="24"/>
      <c r="L185" s="24"/>
    </row>
    <row r="186" spans="1:12" x14ac:dyDescent="0.4">
      <c r="A186" s="24"/>
      <c r="B186" s="24"/>
      <c r="C186" s="42"/>
      <c r="D186" s="43"/>
      <c r="E186" s="43"/>
      <c r="F186" s="43"/>
      <c r="G186" s="44"/>
      <c r="H186" s="45"/>
      <c r="I186" s="43"/>
      <c r="J186" s="46"/>
      <c r="K186" s="24"/>
      <c r="L186" s="24"/>
    </row>
    <row r="187" spans="1:12" x14ac:dyDescent="0.4">
      <c r="A187" s="24"/>
      <c r="B187" s="24"/>
      <c r="C187" s="42"/>
      <c r="D187" s="43"/>
      <c r="E187" s="43"/>
      <c r="F187" s="43"/>
      <c r="G187" s="44"/>
      <c r="H187" s="45"/>
      <c r="I187" s="43"/>
      <c r="J187" s="46"/>
      <c r="K187" s="24"/>
      <c r="L187" s="24"/>
    </row>
    <row r="188" spans="1:12" x14ac:dyDescent="0.4">
      <c r="A188" s="24"/>
      <c r="B188" s="24"/>
      <c r="C188" s="42"/>
      <c r="D188" s="43"/>
      <c r="E188" s="43"/>
      <c r="F188" s="43"/>
      <c r="G188" s="44"/>
      <c r="H188" s="45"/>
      <c r="I188" s="43"/>
      <c r="J188" s="46"/>
      <c r="K188" s="24"/>
      <c r="L188" s="24"/>
    </row>
    <row r="189" spans="1:12" x14ac:dyDescent="0.4">
      <c r="A189" s="24"/>
      <c r="B189" s="24"/>
      <c r="C189" s="42"/>
      <c r="D189" s="43"/>
      <c r="E189" s="43"/>
      <c r="F189" s="43"/>
      <c r="G189" s="44"/>
      <c r="H189" s="45"/>
      <c r="I189" s="43"/>
      <c r="J189" s="46"/>
      <c r="K189" s="24"/>
      <c r="L189" s="24"/>
    </row>
    <row r="190" spans="1:12" x14ac:dyDescent="0.4">
      <c r="A190" s="24"/>
      <c r="B190" s="24"/>
      <c r="C190" s="42"/>
      <c r="D190" s="43"/>
      <c r="E190" s="43"/>
      <c r="F190" s="43"/>
      <c r="G190" s="44"/>
      <c r="H190" s="45"/>
      <c r="I190" s="43"/>
      <c r="J190" s="46"/>
      <c r="K190" s="24"/>
      <c r="L190" s="24"/>
    </row>
    <row r="191" spans="1:12" x14ac:dyDescent="0.4">
      <c r="A191" s="24"/>
      <c r="B191" s="24"/>
      <c r="C191" s="42"/>
      <c r="D191" s="43"/>
      <c r="E191" s="43"/>
      <c r="F191" s="43"/>
      <c r="G191" s="44"/>
      <c r="H191" s="45"/>
      <c r="I191" s="43"/>
      <c r="J191" s="46"/>
      <c r="K191" s="24"/>
      <c r="L191" s="24"/>
    </row>
    <row r="192" spans="1:12" x14ac:dyDescent="0.4">
      <c r="A192" s="24"/>
      <c r="B192" s="24"/>
      <c r="C192" s="42"/>
      <c r="D192" s="43"/>
      <c r="E192" s="43"/>
      <c r="F192" s="43"/>
      <c r="G192" s="44"/>
      <c r="H192" s="45"/>
      <c r="I192" s="43"/>
      <c r="J192" s="46"/>
      <c r="K192" s="24"/>
      <c r="L192" s="24"/>
    </row>
    <row r="193" spans="1:12" x14ac:dyDescent="0.4">
      <c r="A193" s="24"/>
      <c r="B193" s="24"/>
      <c r="C193" s="42"/>
      <c r="D193" s="43"/>
      <c r="E193" s="43"/>
      <c r="F193" s="43"/>
      <c r="G193" s="44"/>
      <c r="H193" s="45"/>
      <c r="I193" s="43"/>
      <c r="J193" s="46"/>
      <c r="K193" s="24"/>
      <c r="L193" s="24"/>
    </row>
    <row r="194" spans="1:12" x14ac:dyDescent="0.4">
      <c r="A194" s="24"/>
      <c r="B194" s="24"/>
      <c r="C194" s="42"/>
      <c r="D194" s="43"/>
      <c r="E194" s="43"/>
      <c r="F194" s="43"/>
      <c r="G194" s="44"/>
      <c r="H194" s="45"/>
      <c r="I194" s="43"/>
      <c r="J194" s="46"/>
      <c r="K194" s="24"/>
      <c r="L194" s="24"/>
    </row>
    <row r="195" spans="1:12" x14ac:dyDescent="0.4">
      <c r="A195" s="24"/>
      <c r="B195" s="24"/>
      <c r="C195" s="42"/>
      <c r="D195" s="43"/>
      <c r="E195" s="43"/>
      <c r="F195" s="43"/>
      <c r="G195" s="44"/>
      <c r="H195" s="45"/>
      <c r="I195" s="43"/>
      <c r="J195" s="46"/>
      <c r="K195" s="24"/>
      <c r="L195" s="24"/>
    </row>
    <row r="196" spans="1:12" x14ac:dyDescent="0.4">
      <c r="A196" s="24"/>
      <c r="B196" s="24"/>
      <c r="C196" s="42"/>
      <c r="D196" s="43"/>
      <c r="E196" s="43"/>
      <c r="F196" s="43"/>
      <c r="G196" s="44"/>
      <c r="H196" s="45"/>
      <c r="I196" s="43"/>
      <c r="J196" s="46"/>
      <c r="K196" s="24"/>
      <c r="L196" s="24"/>
    </row>
    <row r="197" spans="1:12" x14ac:dyDescent="0.4">
      <c r="A197" s="24"/>
      <c r="B197" s="24"/>
      <c r="C197" s="42"/>
      <c r="D197" s="43"/>
      <c r="E197" s="43"/>
      <c r="F197" s="43"/>
      <c r="G197" s="44"/>
      <c r="H197" s="45"/>
      <c r="I197" s="43"/>
      <c r="J197" s="46"/>
      <c r="K197" s="24"/>
      <c r="L197" s="24"/>
    </row>
    <row r="198" spans="1:12" x14ac:dyDescent="0.4">
      <c r="A198" s="24"/>
      <c r="B198" s="24"/>
      <c r="C198" s="42"/>
      <c r="D198" s="43"/>
      <c r="E198" s="43"/>
      <c r="F198" s="43"/>
      <c r="G198" s="44"/>
      <c r="H198" s="45"/>
      <c r="I198" s="43"/>
      <c r="J198" s="46"/>
      <c r="K198" s="24"/>
      <c r="L198" s="24"/>
    </row>
    <row r="199" spans="1:12" x14ac:dyDescent="0.4">
      <c r="A199" s="24"/>
      <c r="B199" s="24"/>
      <c r="C199" s="42"/>
      <c r="D199" s="43"/>
      <c r="E199" s="43"/>
      <c r="F199" s="43"/>
      <c r="G199" s="44"/>
      <c r="H199" s="45"/>
      <c r="I199" s="43"/>
      <c r="J199" s="46"/>
      <c r="K199" s="24"/>
      <c r="L199" s="24"/>
    </row>
    <row r="200" spans="1:12" x14ac:dyDescent="0.4">
      <c r="A200" s="24"/>
      <c r="B200" s="24"/>
      <c r="C200" s="42"/>
      <c r="D200" s="43"/>
      <c r="E200" s="43"/>
      <c r="F200" s="43"/>
      <c r="G200" s="44"/>
      <c r="H200" s="45"/>
      <c r="I200" s="43"/>
      <c r="J200" s="46"/>
      <c r="K200" s="24"/>
      <c r="L200" s="24"/>
    </row>
    <row r="201" spans="1:12" x14ac:dyDescent="0.4">
      <c r="A201" s="24"/>
      <c r="B201" s="24"/>
      <c r="C201" s="42"/>
      <c r="D201" s="43"/>
      <c r="E201" s="43"/>
      <c r="F201" s="43"/>
      <c r="G201" s="44"/>
      <c r="H201" s="45"/>
      <c r="I201" s="43"/>
      <c r="J201" s="46"/>
      <c r="K201" s="24"/>
      <c r="L201" s="24"/>
    </row>
    <row r="202" spans="1:12" x14ac:dyDescent="0.4">
      <c r="A202" s="24"/>
      <c r="B202" s="24"/>
      <c r="C202" s="42"/>
      <c r="D202" s="43"/>
      <c r="E202" s="43"/>
      <c r="F202" s="43"/>
      <c r="G202" s="44"/>
      <c r="H202" s="45"/>
      <c r="I202" s="43"/>
      <c r="J202" s="46"/>
      <c r="K202" s="24"/>
      <c r="L202" s="24"/>
    </row>
    <row r="203" spans="1:12" x14ac:dyDescent="0.4">
      <c r="A203" s="24"/>
      <c r="B203" s="24"/>
      <c r="C203" s="42"/>
      <c r="D203" s="43"/>
      <c r="E203" s="43"/>
      <c r="F203" s="43"/>
      <c r="G203" s="44"/>
      <c r="H203" s="45"/>
      <c r="I203" s="43"/>
      <c r="J203" s="46"/>
      <c r="K203" s="24"/>
      <c r="L203" s="24"/>
    </row>
    <row r="204" spans="1:12" x14ac:dyDescent="0.4">
      <c r="A204" s="24"/>
      <c r="B204" s="24"/>
      <c r="C204" s="42"/>
      <c r="D204" s="43"/>
      <c r="E204" s="43"/>
      <c r="F204" s="43"/>
      <c r="G204" s="44"/>
      <c r="H204" s="45"/>
      <c r="I204" s="43"/>
      <c r="J204" s="46"/>
      <c r="K204" s="24"/>
      <c r="L204" s="24"/>
    </row>
    <row r="205" spans="1:12" x14ac:dyDescent="0.4">
      <c r="A205" s="24"/>
      <c r="B205" s="24"/>
      <c r="C205" s="42"/>
      <c r="D205" s="43"/>
      <c r="E205" s="43"/>
      <c r="F205" s="43"/>
      <c r="G205" s="44"/>
      <c r="H205" s="45"/>
      <c r="I205" s="43"/>
      <c r="J205" s="46"/>
      <c r="K205" s="24"/>
      <c r="L205" s="24"/>
    </row>
    <row r="206" spans="1:12" x14ac:dyDescent="0.4">
      <c r="A206" s="24"/>
      <c r="B206" s="24"/>
      <c r="C206" s="42"/>
      <c r="D206" s="43"/>
      <c r="E206" s="43"/>
      <c r="F206" s="43"/>
      <c r="G206" s="44"/>
      <c r="H206" s="45"/>
      <c r="I206" s="43"/>
      <c r="J206" s="46"/>
      <c r="K206" s="24"/>
      <c r="L206" s="24"/>
    </row>
    <row r="207" spans="1:12" x14ac:dyDescent="0.4">
      <c r="A207" s="24"/>
      <c r="B207" s="24"/>
      <c r="C207" s="42"/>
      <c r="D207" s="43"/>
      <c r="E207" s="43"/>
      <c r="F207" s="43"/>
      <c r="G207" s="44"/>
      <c r="H207" s="45"/>
      <c r="I207" s="43"/>
      <c r="J207" s="46"/>
      <c r="K207" s="24"/>
      <c r="L207" s="24"/>
    </row>
    <row r="208" spans="1:12" x14ac:dyDescent="0.4">
      <c r="A208" s="24"/>
      <c r="B208" s="24"/>
      <c r="C208" s="42"/>
      <c r="D208" s="43"/>
      <c r="E208" s="43"/>
      <c r="F208" s="43"/>
      <c r="G208" s="44"/>
      <c r="H208" s="45"/>
      <c r="I208" s="43"/>
      <c r="J208" s="46"/>
      <c r="K208" s="24"/>
      <c r="L208" s="24"/>
    </row>
    <row r="209" spans="1:12" x14ac:dyDescent="0.4">
      <c r="A209" s="24"/>
      <c r="B209" s="24"/>
      <c r="C209" s="42"/>
      <c r="D209" s="43"/>
      <c r="E209" s="43"/>
      <c r="F209" s="43"/>
      <c r="G209" s="44"/>
      <c r="H209" s="45"/>
      <c r="I209" s="43"/>
      <c r="J209" s="46"/>
      <c r="K209" s="24"/>
      <c r="L209" s="24"/>
    </row>
    <row r="210" spans="1:12" x14ac:dyDescent="0.4">
      <c r="A210" s="24"/>
      <c r="B210" s="24"/>
      <c r="C210" s="42"/>
      <c r="D210" s="43"/>
      <c r="E210" s="43"/>
      <c r="F210" s="43"/>
      <c r="G210" s="44"/>
      <c r="H210" s="45"/>
      <c r="I210" s="43"/>
      <c r="J210" s="46"/>
      <c r="K210" s="24"/>
      <c r="L210" s="24"/>
    </row>
    <row r="211" spans="1:12" x14ac:dyDescent="0.4">
      <c r="A211" s="24"/>
      <c r="B211" s="24"/>
      <c r="C211" s="42"/>
      <c r="D211" s="43"/>
      <c r="E211" s="43"/>
      <c r="F211" s="43"/>
      <c r="G211" s="44"/>
      <c r="H211" s="45"/>
      <c r="I211" s="43"/>
      <c r="J211" s="46"/>
      <c r="K211" s="24"/>
      <c r="L211" s="24"/>
    </row>
    <row r="212" spans="1:12" x14ac:dyDescent="0.4">
      <c r="A212" s="24"/>
      <c r="B212" s="24"/>
      <c r="C212" s="42"/>
      <c r="D212" s="43"/>
      <c r="E212" s="43"/>
      <c r="F212" s="43"/>
      <c r="G212" s="44"/>
      <c r="H212" s="45"/>
      <c r="I212" s="43"/>
      <c r="J212" s="46"/>
      <c r="K212" s="24"/>
      <c r="L212" s="24"/>
    </row>
    <row r="213" spans="1:12" x14ac:dyDescent="0.4">
      <c r="A213" s="24"/>
      <c r="B213" s="24"/>
      <c r="C213" s="42"/>
      <c r="D213" s="43"/>
      <c r="E213" s="43"/>
      <c r="F213" s="43"/>
      <c r="G213" s="44"/>
      <c r="H213" s="45"/>
      <c r="I213" s="43"/>
      <c r="J213" s="46"/>
      <c r="K213" s="24"/>
      <c r="L213" s="24"/>
    </row>
    <row r="214" spans="1:12" x14ac:dyDescent="0.4">
      <c r="A214" s="24"/>
      <c r="B214" s="24"/>
      <c r="C214" s="42"/>
      <c r="D214" s="43"/>
      <c r="E214" s="43"/>
      <c r="F214" s="43"/>
      <c r="G214" s="44"/>
      <c r="H214" s="45"/>
      <c r="I214" s="43"/>
      <c r="J214" s="46"/>
      <c r="K214" s="24"/>
      <c r="L214" s="24"/>
    </row>
    <row r="215" spans="1:12" x14ac:dyDescent="0.4">
      <c r="A215" s="24"/>
      <c r="B215" s="24"/>
      <c r="C215" s="42"/>
      <c r="D215" s="43"/>
      <c r="E215" s="43"/>
      <c r="F215" s="43"/>
      <c r="G215" s="44"/>
      <c r="H215" s="45"/>
      <c r="I215" s="43"/>
      <c r="J215" s="46"/>
      <c r="K215" s="24"/>
      <c r="L215" s="24"/>
    </row>
    <row r="216" spans="1:12" x14ac:dyDescent="0.4">
      <c r="A216" s="24"/>
      <c r="B216" s="24"/>
      <c r="C216" s="42"/>
      <c r="D216" s="43"/>
      <c r="E216" s="43"/>
      <c r="F216" s="43"/>
      <c r="G216" s="44"/>
      <c r="H216" s="45"/>
      <c r="I216" s="43"/>
      <c r="J216" s="46"/>
      <c r="K216" s="24"/>
      <c r="L216" s="24"/>
    </row>
    <row r="217" spans="1:12" x14ac:dyDescent="0.4">
      <c r="A217" s="24"/>
      <c r="B217" s="24"/>
      <c r="C217" s="42"/>
      <c r="D217" s="43"/>
      <c r="E217" s="43"/>
      <c r="F217" s="43"/>
      <c r="G217" s="44"/>
      <c r="H217" s="45"/>
      <c r="I217" s="43"/>
      <c r="J217" s="46"/>
      <c r="K217" s="24"/>
      <c r="L217" s="24"/>
    </row>
    <row r="218" spans="1:12" x14ac:dyDescent="0.4">
      <c r="A218" s="24"/>
      <c r="B218" s="24"/>
      <c r="C218" s="42"/>
      <c r="D218" s="43"/>
      <c r="E218" s="43"/>
      <c r="F218" s="43"/>
      <c r="G218" s="44"/>
      <c r="H218" s="45"/>
      <c r="I218" s="43"/>
      <c r="J218" s="46"/>
      <c r="K218" s="24"/>
      <c r="L218" s="24"/>
    </row>
    <row r="219" spans="1:12" x14ac:dyDescent="0.4">
      <c r="A219" s="24"/>
      <c r="B219" s="24"/>
      <c r="C219" s="42"/>
      <c r="D219" s="43"/>
      <c r="E219" s="43"/>
      <c r="F219" s="43"/>
      <c r="G219" s="44"/>
      <c r="H219" s="45"/>
      <c r="I219" s="43"/>
      <c r="J219" s="46"/>
      <c r="K219" s="24"/>
      <c r="L219" s="24"/>
    </row>
    <row r="220" spans="1:12" x14ac:dyDescent="0.4">
      <c r="A220" s="24"/>
      <c r="B220" s="24"/>
      <c r="C220" s="42"/>
      <c r="D220" s="43"/>
      <c r="E220" s="43"/>
      <c r="F220" s="43"/>
      <c r="G220" s="44"/>
      <c r="H220" s="45"/>
      <c r="I220" s="43"/>
      <c r="J220" s="46"/>
      <c r="K220" s="24"/>
      <c r="L220" s="24"/>
    </row>
    <row r="221" spans="1:12" x14ac:dyDescent="0.4">
      <c r="A221" s="24"/>
      <c r="B221" s="24"/>
      <c r="C221" s="42"/>
      <c r="D221" s="43"/>
      <c r="E221" s="43"/>
      <c r="F221" s="43"/>
      <c r="G221" s="44"/>
      <c r="H221" s="45"/>
      <c r="I221" s="43"/>
      <c r="J221" s="46"/>
      <c r="K221" s="24"/>
      <c r="L221" s="24"/>
    </row>
    <row r="222" spans="1:12" x14ac:dyDescent="0.4">
      <c r="A222" s="24"/>
      <c r="B222" s="24"/>
      <c r="C222" s="42"/>
      <c r="D222" s="43"/>
      <c r="E222" s="43"/>
      <c r="F222" s="43"/>
      <c r="G222" s="44"/>
      <c r="H222" s="45"/>
      <c r="I222" s="43"/>
      <c r="J222" s="46"/>
      <c r="K222" s="24"/>
      <c r="L222" s="24"/>
    </row>
    <row r="223" spans="1:12" x14ac:dyDescent="0.4">
      <c r="A223" s="24"/>
      <c r="B223" s="24"/>
      <c r="C223" s="42"/>
      <c r="D223" s="43"/>
      <c r="E223" s="43"/>
      <c r="F223" s="43"/>
      <c r="G223" s="44"/>
      <c r="H223" s="45"/>
      <c r="I223" s="43"/>
      <c r="J223" s="46"/>
      <c r="K223" s="24"/>
      <c r="L223" s="24"/>
    </row>
    <row r="224" spans="1:12" x14ac:dyDescent="0.4">
      <c r="A224" s="24"/>
      <c r="B224" s="24"/>
      <c r="C224" s="42"/>
      <c r="D224" s="43"/>
      <c r="E224" s="43"/>
      <c r="F224" s="43"/>
      <c r="G224" s="44"/>
      <c r="H224" s="45"/>
      <c r="I224" s="43"/>
      <c r="J224" s="46"/>
      <c r="K224" s="24"/>
      <c r="L224" s="24"/>
    </row>
    <row r="225" spans="1:12" x14ac:dyDescent="0.4">
      <c r="A225" s="24"/>
      <c r="B225" s="24"/>
      <c r="C225" s="42"/>
      <c r="D225" s="43"/>
      <c r="E225" s="43"/>
      <c r="F225" s="43"/>
      <c r="G225" s="44"/>
      <c r="H225" s="45"/>
      <c r="I225" s="43"/>
      <c r="J225" s="46"/>
      <c r="K225" s="24"/>
      <c r="L225" s="24"/>
    </row>
    <row r="226" spans="1:12" x14ac:dyDescent="0.4">
      <c r="A226" s="24"/>
      <c r="B226" s="24"/>
      <c r="C226" s="42"/>
      <c r="D226" s="43"/>
      <c r="E226" s="43"/>
      <c r="F226" s="43"/>
      <c r="G226" s="44"/>
      <c r="H226" s="45"/>
      <c r="I226" s="43"/>
      <c r="J226" s="46"/>
      <c r="K226" s="24"/>
      <c r="L226" s="24"/>
    </row>
    <row r="227" spans="1:12" x14ac:dyDescent="0.4">
      <c r="A227" s="24"/>
      <c r="B227" s="24"/>
      <c r="C227" s="42"/>
      <c r="D227" s="43"/>
      <c r="E227" s="43"/>
      <c r="F227" s="43"/>
      <c r="G227" s="44"/>
      <c r="H227" s="45"/>
      <c r="I227" s="43"/>
      <c r="J227" s="46"/>
      <c r="K227" s="24"/>
      <c r="L227" s="24"/>
    </row>
    <row r="228" spans="1:12" x14ac:dyDescent="0.4">
      <c r="A228" s="24"/>
      <c r="B228" s="24"/>
      <c r="C228" s="42"/>
      <c r="D228" s="43"/>
      <c r="E228" s="43"/>
      <c r="F228" s="43"/>
      <c r="G228" s="44"/>
      <c r="H228" s="45"/>
      <c r="I228" s="43"/>
      <c r="J228" s="46"/>
      <c r="K228" s="24"/>
      <c r="L228" s="24"/>
    </row>
    <row r="229" spans="1:12" x14ac:dyDescent="0.4">
      <c r="A229" s="24"/>
      <c r="B229" s="24"/>
      <c r="C229" s="42"/>
      <c r="D229" s="43"/>
      <c r="E229" s="43"/>
      <c r="F229" s="43"/>
      <c r="G229" s="44"/>
      <c r="H229" s="45"/>
      <c r="I229" s="43"/>
      <c r="J229" s="46"/>
      <c r="K229" s="24"/>
      <c r="L229" s="24"/>
    </row>
    <row r="230" spans="1:12" x14ac:dyDescent="0.4">
      <c r="A230" s="24"/>
      <c r="B230" s="24"/>
      <c r="C230" s="42"/>
      <c r="D230" s="43"/>
      <c r="E230" s="43"/>
      <c r="F230" s="43"/>
      <c r="G230" s="44"/>
      <c r="H230" s="45"/>
      <c r="I230" s="43"/>
      <c r="J230" s="46"/>
      <c r="K230" s="24"/>
      <c r="L230" s="24"/>
    </row>
    <row r="231" spans="1:12" x14ac:dyDescent="0.4">
      <c r="A231" s="24"/>
      <c r="B231" s="24"/>
      <c r="C231" s="42"/>
      <c r="D231" s="43"/>
      <c r="E231" s="43"/>
      <c r="F231" s="43"/>
      <c r="G231" s="44"/>
      <c r="H231" s="45"/>
      <c r="I231" s="43"/>
      <c r="J231" s="46"/>
      <c r="K231" s="24"/>
      <c r="L231" s="24"/>
    </row>
    <row r="232" spans="1:12" x14ac:dyDescent="0.4">
      <c r="A232" s="24"/>
      <c r="B232" s="24"/>
      <c r="C232" s="42"/>
      <c r="D232" s="43"/>
      <c r="E232" s="43"/>
      <c r="F232" s="43"/>
      <c r="G232" s="44"/>
      <c r="H232" s="45"/>
      <c r="I232" s="43"/>
      <c r="J232" s="46"/>
      <c r="K232" s="24"/>
      <c r="L232" s="24"/>
    </row>
    <row r="233" spans="1:12" x14ac:dyDescent="0.4">
      <c r="A233" s="24"/>
      <c r="B233" s="24"/>
      <c r="C233" s="42"/>
      <c r="D233" s="43"/>
      <c r="E233" s="43"/>
      <c r="F233" s="43"/>
      <c r="G233" s="44"/>
      <c r="H233" s="45"/>
      <c r="I233" s="43"/>
      <c r="J233" s="46"/>
      <c r="K233" s="24"/>
      <c r="L233" s="24"/>
    </row>
    <row r="234" spans="1:12" x14ac:dyDescent="0.4">
      <c r="A234" s="24"/>
      <c r="B234" s="24"/>
      <c r="C234" s="42"/>
      <c r="D234" s="43"/>
      <c r="E234" s="43"/>
      <c r="F234" s="43"/>
      <c r="G234" s="44"/>
      <c r="H234" s="45"/>
      <c r="I234" s="43"/>
      <c r="J234" s="46"/>
      <c r="K234" s="24"/>
      <c r="L234" s="24"/>
    </row>
    <row r="235" spans="1:12" x14ac:dyDescent="0.4">
      <c r="A235" s="24"/>
      <c r="B235" s="24"/>
      <c r="C235" s="42"/>
      <c r="D235" s="43"/>
      <c r="E235" s="43"/>
      <c r="F235" s="43"/>
      <c r="G235" s="44"/>
      <c r="H235" s="45"/>
      <c r="I235" s="43"/>
      <c r="J235" s="46"/>
      <c r="K235" s="24"/>
      <c r="L235" s="24"/>
    </row>
  </sheetData>
  <mergeCells count="5">
    <mergeCell ref="C3:G3"/>
    <mergeCell ref="G36:K36"/>
    <mergeCell ref="A49:L49"/>
    <mergeCell ref="F99:K99"/>
    <mergeCell ref="G101:J101"/>
  </mergeCells>
  <printOptions horizontalCentered="1" verticalCentered="1"/>
  <pageMargins left="0.25" right="0.25" top="1.25" bottom="1.25" header="0.5" footer="0.5"/>
  <pageSetup scale="87" fitToHeight="3" orientation="portrait" horizontalDpi="300" verticalDpi="300" r:id="rId1"/>
  <headerFooter alignWithMargins="0"/>
  <rowBreaks count="1" manualBreakCount="1">
    <brk id="50"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90113" r:id="rId4" name="Check Box 1">
              <controlPr defaultSize="0" autoFill="0" autoLine="0" autoPict="0" altText="Impermeable Liner (Optional)">
                <anchor moveWithCells="1">
                  <from>
                    <xdr:col>3</xdr:col>
                    <xdr:colOff>0</xdr:colOff>
                    <xdr:row>81</xdr:row>
                    <xdr:rowOff>143933</xdr:rowOff>
                  </from>
                  <to>
                    <xdr:col>5</xdr:col>
                    <xdr:colOff>342900</xdr:colOff>
                    <xdr:row>83</xdr:row>
                    <xdr:rowOff>38100</xdr:rowOff>
                  </to>
                </anchor>
              </controlPr>
            </control>
          </mc:Choice>
        </mc:AlternateContent>
        <mc:AlternateContent xmlns:mc="http://schemas.openxmlformats.org/markup-compatibility/2006">
          <mc:Choice Requires="x14">
            <control shapeId="90114" r:id="rId5" name="Check Box 2">
              <controlPr defaultSize="0" autoFill="0" autoLine="0" autoPict="0">
                <anchor moveWithCells="1">
                  <from>
                    <xdr:col>3</xdr:col>
                    <xdr:colOff>0</xdr:colOff>
                    <xdr:row>73</xdr:row>
                    <xdr:rowOff>21167</xdr:rowOff>
                  </from>
                  <to>
                    <xdr:col>6</xdr:col>
                    <xdr:colOff>97367</xdr:colOff>
                    <xdr:row>75</xdr:row>
                    <xdr:rowOff>29633</xdr:rowOff>
                  </to>
                </anchor>
              </controlPr>
            </control>
          </mc:Choice>
        </mc:AlternateContent>
        <mc:AlternateContent xmlns:mc="http://schemas.openxmlformats.org/markup-compatibility/2006">
          <mc:Choice Requires="x14">
            <control shapeId="90115" r:id="rId6" name="Check Box 3">
              <controlPr defaultSize="0" autoFill="0" autoLine="0" autoPict="0">
                <anchor moveWithCells="1">
                  <from>
                    <xdr:col>3</xdr:col>
                    <xdr:colOff>0</xdr:colOff>
                    <xdr:row>75</xdr:row>
                    <xdr:rowOff>135467</xdr:rowOff>
                  </from>
                  <to>
                    <xdr:col>6</xdr:col>
                    <xdr:colOff>182033</xdr:colOff>
                    <xdr:row>77</xdr:row>
                    <xdr:rowOff>29633</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249977111117893"/>
  </sheetPr>
  <dimension ref="A1:P235"/>
  <sheetViews>
    <sheetView topLeftCell="A63" zoomScale="120" zoomScaleNormal="120" workbookViewId="0">
      <selection activeCell="J91" sqref="J91"/>
    </sheetView>
  </sheetViews>
  <sheetFormatPr defaultColWidth="9.1171875" defaultRowHeight="12.7" x14ac:dyDescent="0.4"/>
  <cols>
    <col min="1" max="1" width="2.29296875" style="3" customWidth="1"/>
    <col min="2" max="2" width="10.41015625" style="3" hidden="1" customWidth="1"/>
    <col min="3" max="3" width="4.87890625" style="4" customWidth="1"/>
    <col min="4" max="5" width="9.1171875" style="5"/>
    <col min="6" max="6" width="10" style="5" bestFit="1" customWidth="1"/>
    <col min="7" max="7" width="10.1171875" style="2" bestFit="1" customWidth="1"/>
    <col min="8" max="8" width="9.29296875" style="1" bestFit="1" customWidth="1"/>
    <col min="9" max="9" width="12.41015625" style="5" customWidth="1"/>
    <col min="10" max="10" width="9" style="6" customWidth="1"/>
    <col min="11" max="11" width="9.1171875" style="3"/>
    <col min="12" max="12" width="2.29296875" style="3" customWidth="1"/>
    <col min="13" max="16384" width="9.1171875" style="24"/>
  </cols>
  <sheetData>
    <row r="1" spans="1:16" ht="48" customHeight="1" x14ac:dyDescent="0.55000000000000004">
      <c r="A1" s="47"/>
      <c r="B1" s="47"/>
      <c r="C1" s="48"/>
      <c r="D1" s="49"/>
      <c r="E1" s="49"/>
      <c r="F1" s="49"/>
      <c r="G1" s="50"/>
      <c r="H1" s="51"/>
      <c r="I1" s="49"/>
      <c r="J1" s="52"/>
      <c r="K1" s="53"/>
      <c r="L1" s="283" t="s">
        <v>172</v>
      </c>
      <c r="M1" s="22"/>
      <c r="N1" s="23"/>
      <c r="O1" s="23"/>
      <c r="P1" s="23"/>
    </row>
    <row r="2" spans="1:16" ht="17.25" customHeight="1" x14ac:dyDescent="0.5">
      <c r="A2" s="184"/>
      <c r="B2" s="184"/>
      <c r="C2" s="185" t="s">
        <v>74</v>
      </c>
      <c r="D2" s="183"/>
      <c r="E2" s="183"/>
      <c r="F2" s="183"/>
      <c r="G2" s="186"/>
      <c r="H2" s="187"/>
      <c r="I2" s="183"/>
      <c r="J2" s="188"/>
      <c r="K2" s="189"/>
      <c r="L2" s="190"/>
      <c r="M2" s="23"/>
      <c r="N2" s="23"/>
      <c r="O2" s="23"/>
      <c r="P2" s="23"/>
    </row>
    <row r="3" spans="1:16" ht="12" customHeight="1" x14ac:dyDescent="0.4">
      <c r="A3" s="184"/>
      <c r="B3" s="184"/>
      <c r="C3" s="372" t="s">
        <v>126</v>
      </c>
      <c r="D3" s="373"/>
      <c r="E3" s="373"/>
      <c r="F3" s="373"/>
      <c r="G3" s="374"/>
      <c r="H3" s="187"/>
      <c r="I3" s="183"/>
      <c r="J3" s="188"/>
      <c r="K3" s="189"/>
      <c r="L3" s="190"/>
      <c r="M3" s="23"/>
      <c r="N3" s="23"/>
      <c r="O3" s="23"/>
      <c r="P3" s="23"/>
    </row>
    <row r="4" spans="1:16" ht="12" customHeight="1" x14ac:dyDescent="0.4">
      <c r="A4" s="184"/>
      <c r="B4" s="184"/>
      <c r="C4" s="183" t="s">
        <v>27</v>
      </c>
      <c r="D4" s="183"/>
      <c r="E4" s="183"/>
      <c r="F4" s="183"/>
      <c r="G4" s="186"/>
      <c r="H4" s="187"/>
      <c r="I4" s="183"/>
      <c r="J4" s="188"/>
      <c r="K4" s="189"/>
      <c r="L4" s="190"/>
      <c r="M4" s="23"/>
      <c r="N4" s="23"/>
      <c r="O4" s="23"/>
      <c r="P4" s="23"/>
    </row>
    <row r="5" spans="1:16" ht="12" customHeight="1" x14ac:dyDescent="0.4">
      <c r="A5" s="184"/>
      <c r="B5" s="184"/>
      <c r="C5" s="191" t="s">
        <v>28</v>
      </c>
      <c r="D5" s="183"/>
      <c r="E5" s="183"/>
      <c r="F5" s="183"/>
      <c r="G5" s="293">
        <f>SUM('Project Startup Sheet'!O16)</f>
        <v>0</v>
      </c>
      <c r="H5" s="187"/>
      <c r="I5" s="183"/>
      <c r="J5" s="188"/>
      <c r="K5" s="189"/>
      <c r="L5" s="190"/>
      <c r="M5" s="23"/>
      <c r="N5" s="23"/>
      <c r="O5" s="23"/>
      <c r="P5" s="23"/>
    </row>
    <row r="6" spans="1:16" ht="12" customHeight="1" x14ac:dyDescent="0.4">
      <c r="A6" s="184"/>
      <c r="B6" s="184"/>
      <c r="C6" s="191" t="s">
        <v>29</v>
      </c>
      <c r="D6" s="183"/>
      <c r="E6" s="183"/>
      <c r="F6" s="183"/>
      <c r="G6" s="293">
        <f>SUM('Project Startup Sheet'!O17)</f>
        <v>0</v>
      </c>
      <c r="H6" s="187"/>
      <c r="I6" s="183"/>
      <c r="J6" s="188"/>
      <c r="K6" s="189"/>
      <c r="L6" s="190"/>
      <c r="M6" s="23"/>
      <c r="N6" s="23"/>
      <c r="O6" s="23"/>
      <c r="P6" s="23"/>
    </row>
    <row r="7" spans="1:16" ht="12" customHeight="1" x14ac:dyDescent="0.4">
      <c r="A7" s="184"/>
      <c r="B7" s="184"/>
      <c r="C7" s="191" t="s">
        <v>24</v>
      </c>
      <c r="D7" s="189"/>
      <c r="E7" s="183"/>
      <c r="F7" s="183"/>
      <c r="G7" s="293">
        <f>SUM('Project Startup Sheet'!O18)</f>
        <v>0</v>
      </c>
      <c r="H7" s="193" t="s">
        <v>26</v>
      </c>
      <c r="I7" s="183"/>
      <c r="J7" s="188"/>
      <c r="K7" s="189"/>
      <c r="L7" s="190"/>
      <c r="M7" s="23"/>
      <c r="N7" s="23"/>
      <c r="O7" s="23"/>
      <c r="P7" s="23"/>
    </row>
    <row r="8" spans="1:16" ht="12" customHeight="1" x14ac:dyDescent="0.4">
      <c r="A8" s="184"/>
      <c r="B8" s="184"/>
      <c r="C8" s="191" t="s">
        <v>25</v>
      </c>
      <c r="D8" s="183"/>
      <c r="E8" s="183"/>
      <c r="F8" s="183"/>
      <c r="G8" s="293">
        <f>SUM('Project Startup Sheet'!O19)</f>
        <v>0</v>
      </c>
      <c r="H8" s="193" t="s">
        <v>26</v>
      </c>
      <c r="I8" s="183"/>
      <c r="J8" s="188"/>
      <c r="K8" s="189"/>
      <c r="L8" s="190"/>
      <c r="M8" s="23"/>
      <c r="N8" s="23"/>
      <c r="O8" s="23"/>
      <c r="P8" s="23"/>
    </row>
    <row r="9" spans="1:16" ht="12" customHeight="1" x14ac:dyDescent="0.4">
      <c r="A9" s="184"/>
      <c r="B9" s="184"/>
      <c r="C9" s="191" t="s">
        <v>31</v>
      </c>
      <c r="D9" s="183"/>
      <c r="E9" s="183"/>
      <c r="F9" s="183"/>
      <c r="G9" s="192">
        <f>SUM('Project Startup Sheet'!O20)</f>
        <v>0</v>
      </c>
      <c r="H9" s="193" t="s">
        <v>32</v>
      </c>
      <c r="I9" s="183"/>
      <c r="J9" s="188"/>
      <c r="K9" s="189"/>
      <c r="L9" s="190"/>
      <c r="M9" s="23"/>
      <c r="N9" s="23"/>
      <c r="O9" s="23"/>
      <c r="P9" s="23"/>
    </row>
    <row r="10" spans="1:16" ht="12" customHeight="1" x14ac:dyDescent="0.4">
      <c r="A10" s="184"/>
      <c r="B10" s="184"/>
      <c r="C10" s="191" t="s">
        <v>139</v>
      </c>
      <c r="D10" s="183"/>
      <c r="E10" s="183"/>
      <c r="F10" s="183"/>
      <c r="G10" s="192">
        <f>SUM('Project Startup Sheet'!O25)</f>
        <v>0</v>
      </c>
      <c r="H10" s="193" t="s">
        <v>33</v>
      </c>
      <c r="I10" s="183"/>
      <c r="J10" s="188"/>
      <c r="K10" s="189"/>
      <c r="L10" s="190"/>
      <c r="M10" s="23"/>
      <c r="N10" s="23"/>
      <c r="O10" s="23"/>
      <c r="P10" s="23"/>
    </row>
    <row r="11" spans="1:16" ht="12" customHeight="1" x14ac:dyDescent="0.4">
      <c r="A11" s="184"/>
      <c r="B11" s="184"/>
      <c r="C11" s="191" t="s">
        <v>138</v>
      </c>
      <c r="D11" s="183"/>
      <c r="E11" s="183"/>
      <c r="F11" s="183"/>
      <c r="G11" s="192">
        <f>SUM('Project Startup Sheet'!O23)</f>
        <v>0</v>
      </c>
      <c r="H11" s="191" t="s">
        <v>40</v>
      </c>
      <c r="I11" s="183"/>
      <c r="J11" s="188"/>
      <c r="K11" s="189"/>
      <c r="L11" s="190"/>
      <c r="M11" s="23"/>
      <c r="N11" s="23"/>
      <c r="O11" s="23"/>
      <c r="P11" s="23"/>
    </row>
    <row r="12" spans="1:16" ht="12" customHeight="1" x14ac:dyDescent="0.4">
      <c r="A12" s="184"/>
      <c r="B12" s="184"/>
      <c r="C12" s="191" t="s">
        <v>9</v>
      </c>
      <c r="D12" s="183"/>
      <c r="E12" s="183"/>
      <c r="F12" s="183"/>
      <c r="G12" s="192">
        <f>SUM('Project Startup Sheet'!O26)</f>
        <v>0</v>
      </c>
      <c r="H12" s="191" t="s">
        <v>41</v>
      </c>
      <c r="I12" s="183"/>
      <c r="J12" s="188"/>
      <c r="K12" s="189"/>
      <c r="L12" s="190"/>
      <c r="M12" s="23"/>
      <c r="N12" s="23"/>
      <c r="O12" s="23"/>
      <c r="P12" s="23"/>
    </row>
    <row r="13" spans="1:16" ht="12" customHeight="1" x14ac:dyDescent="0.4">
      <c r="A13" s="184"/>
      <c r="B13" s="184"/>
      <c r="C13" s="191" t="s">
        <v>50</v>
      </c>
      <c r="D13" s="183"/>
      <c r="E13" s="183"/>
      <c r="F13" s="183"/>
      <c r="G13" s="192">
        <f>SUM('Project Startup Sheet'!O15)</f>
        <v>0</v>
      </c>
      <c r="H13" s="191" t="s">
        <v>51</v>
      </c>
      <c r="I13" s="183"/>
      <c r="J13" s="188"/>
      <c r="K13" s="189"/>
      <c r="L13" s="190"/>
      <c r="M13" s="23"/>
      <c r="N13" s="23"/>
      <c r="O13" s="23"/>
      <c r="P13" s="23"/>
    </row>
    <row r="14" spans="1:16" ht="12" customHeight="1" x14ac:dyDescent="0.4">
      <c r="A14" s="184"/>
      <c r="B14" s="184"/>
      <c r="C14" s="191" t="s">
        <v>71</v>
      </c>
      <c r="D14" s="183"/>
      <c r="E14" s="183"/>
      <c r="F14" s="183"/>
      <c r="G14" s="192">
        <f>'Project Startup Sheet'!O25</f>
        <v>0</v>
      </c>
      <c r="H14" s="191" t="s">
        <v>51</v>
      </c>
      <c r="I14" s="183"/>
      <c r="J14" s="188"/>
      <c r="K14" s="189"/>
      <c r="L14" s="190"/>
      <c r="M14" s="23"/>
      <c r="N14" s="23"/>
      <c r="O14" s="23"/>
      <c r="P14" s="23"/>
    </row>
    <row r="15" spans="1:16" ht="12" customHeight="1" x14ac:dyDescent="0.4">
      <c r="A15" s="184"/>
      <c r="B15" s="184"/>
      <c r="C15" s="191" t="s">
        <v>53</v>
      </c>
      <c r="D15" s="183"/>
      <c r="E15" s="183"/>
      <c r="F15" s="183"/>
      <c r="G15" s="186">
        <f>SUM((G5*G7)+(G6*G8))</f>
        <v>0</v>
      </c>
      <c r="H15" s="193" t="s">
        <v>26</v>
      </c>
      <c r="I15" s="183"/>
      <c r="J15" s="188"/>
      <c r="K15" s="189"/>
      <c r="L15" s="190"/>
      <c r="M15" s="23"/>
      <c r="N15" s="23"/>
      <c r="O15" s="23"/>
      <c r="P15" s="23"/>
    </row>
    <row r="16" spans="1:16" ht="12" customHeight="1" x14ac:dyDescent="0.4">
      <c r="A16" s="184"/>
      <c r="B16" s="184"/>
      <c r="C16" s="191" t="s">
        <v>140</v>
      </c>
      <c r="D16" s="183"/>
      <c r="E16" s="183"/>
      <c r="F16" s="183"/>
      <c r="G16" s="194" t="e">
        <f>F37</f>
        <v>#DIV/0!</v>
      </c>
      <c r="H16" s="193" t="s">
        <v>23</v>
      </c>
      <c r="I16" s="183"/>
      <c r="J16" s="188"/>
      <c r="K16" s="189"/>
      <c r="L16" s="190"/>
      <c r="M16" s="23"/>
      <c r="N16" s="23"/>
      <c r="O16" s="23"/>
      <c r="P16" s="23"/>
    </row>
    <row r="17" spans="1:16" ht="6.75" customHeight="1" thickBot="1" x14ac:dyDescent="0.45">
      <c r="A17" s="184"/>
      <c r="B17" s="184"/>
      <c r="C17" s="191"/>
      <c r="D17" s="183"/>
      <c r="E17" s="183"/>
      <c r="F17" s="183"/>
      <c r="G17" s="195"/>
      <c r="H17" s="187"/>
      <c r="I17" s="183"/>
      <c r="J17" s="188"/>
      <c r="K17" s="189"/>
      <c r="L17" s="190"/>
      <c r="M17" s="23"/>
      <c r="N17" s="23"/>
      <c r="O17" s="23"/>
      <c r="P17" s="23"/>
    </row>
    <row r="18" spans="1:16" ht="12" customHeight="1" thickBot="1" x14ac:dyDescent="0.45">
      <c r="A18" s="184"/>
      <c r="B18" s="184"/>
      <c r="C18" s="196" t="s">
        <v>76</v>
      </c>
      <c r="D18" s="197"/>
      <c r="E18" s="198"/>
      <c r="F18" s="197"/>
      <c r="G18" s="197"/>
      <c r="H18" s="198"/>
      <c r="I18" s="199"/>
      <c r="J18" s="200"/>
      <c r="K18" s="201"/>
      <c r="L18" s="190"/>
      <c r="M18" s="23"/>
      <c r="N18" s="23"/>
      <c r="O18" s="23"/>
      <c r="P18" s="23"/>
    </row>
    <row r="19" spans="1:16" ht="12" customHeight="1" x14ac:dyDescent="0.4">
      <c r="A19" s="184"/>
      <c r="B19" s="184"/>
      <c r="C19" s="202" t="s">
        <v>54</v>
      </c>
      <c r="D19" s="189"/>
      <c r="E19" s="191"/>
      <c r="F19" s="189"/>
      <c r="G19" s="189"/>
      <c r="H19" s="191"/>
      <c r="I19" s="183"/>
      <c r="J19" s="188"/>
      <c r="K19" s="190"/>
      <c r="L19" s="190"/>
      <c r="M19" s="23"/>
      <c r="N19" s="23"/>
      <c r="O19" s="23"/>
      <c r="P19" s="23"/>
    </row>
    <row r="20" spans="1:16" ht="12" customHeight="1" x14ac:dyDescent="0.4">
      <c r="A20" s="184"/>
      <c r="B20" s="184"/>
      <c r="C20" s="203" t="s">
        <v>50</v>
      </c>
      <c r="D20" s="183"/>
      <c r="E20" s="183"/>
      <c r="F20" s="204">
        <f>G13</f>
        <v>0</v>
      </c>
      <c r="G20" s="191" t="s">
        <v>66</v>
      </c>
      <c r="H20" s="191"/>
      <c r="I20" s="189"/>
      <c r="J20" s="189"/>
      <c r="K20" s="190"/>
      <c r="L20" s="190"/>
      <c r="M20" s="23"/>
      <c r="N20" s="23"/>
      <c r="O20" s="23"/>
      <c r="P20" s="23"/>
    </row>
    <row r="21" spans="1:16" ht="12" customHeight="1" x14ac:dyDescent="0.4">
      <c r="A21" s="184"/>
      <c r="B21" s="184"/>
      <c r="C21" s="202" t="s">
        <v>5</v>
      </c>
      <c r="D21" s="183"/>
      <c r="E21" s="183"/>
      <c r="F21" s="205">
        <v>1</v>
      </c>
      <c r="G21" s="191" t="s">
        <v>42</v>
      </c>
      <c r="H21" s="191"/>
      <c r="I21" s="189"/>
      <c r="J21" s="189"/>
      <c r="K21" s="190"/>
      <c r="L21" s="190"/>
      <c r="M21" s="23"/>
      <c r="N21" s="23"/>
      <c r="O21" s="23"/>
      <c r="P21" s="23"/>
    </row>
    <row r="22" spans="1:16" ht="12" customHeight="1" x14ac:dyDescent="0.4">
      <c r="A22" s="184"/>
      <c r="B22" s="184"/>
      <c r="C22" s="203" t="s">
        <v>6</v>
      </c>
      <c r="D22" s="183"/>
      <c r="E22" s="183"/>
      <c r="F22" s="205">
        <f>G15*43560</f>
        <v>0</v>
      </c>
      <c r="G22" s="191" t="s">
        <v>52</v>
      </c>
      <c r="H22" s="191"/>
      <c r="I22" s="189"/>
      <c r="J22" s="189"/>
      <c r="K22" s="190"/>
      <c r="L22" s="190"/>
      <c r="M22" s="23"/>
      <c r="N22" s="23"/>
      <c r="O22" s="23"/>
      <c r="P22" s="23"/>
    </row>
    <row r="23" spans="1:16" ht="12" customHeight="1" x14ac:dyDescent="0.4">
      <c r="A23" s="184"/>
      <c r="B23" s="184"/>
      <c r="C23" s="203" t="s">
        <v>7</v>
      </c>
      <c r="D23" s="183"/>
      <c r="E23" s="183"/>
      <c r="F23" s="206">
        <f>'Project Startup Sheet'!O24</f>
        <v>0</v>
      </c>
      <c r="G23" s="191" t="s">
        <v>85</v>
      </c>
      <c r="H23" s="191"/>
      <c r="I23" s="189"/>
      <c r="J23" s="189"/>
      <c r="K23" s="190"/>
      <c r="L23" s="190"/>
      <c r="M23" s="23"/>
      <c r="N23" s="23"/>
      <c r="O23" s="23"/>
      <c r="P23" s="23"/>
    </row>
    <row r="24" spans="1:16" ht="12" customHeight="1" x14ac:dyDescent="0.4">
      <c r="A24" s="184"/>
      <c r="B24" s="184"/>
      <c r="C24" s="203" t="s">
        <v>8</v>
      </c>
      <c r="D24" s="183"/>
      <c r="E24" s="183"/>
      <c r="F24" s="205">
        <f>G11</f>
        <v>0</v>
      </c>
      <c r="G24" s="191" t="s">
        <v>43</v>
      </c>
      <c r="H24" s="191"/>
      <c r="I24" s="189"/>
      <c r="J24" s="189"/>
      <c r="K24" s="190"/>
      <c r="L24" s="190"/>
      <c r="M24" s="23"/>
      <c r="N24" s="23"/>
      <c r="O24" s="23"/>
      <c r="P24" s="23"/>
    </row>
    <row r="25" spans="1:16" ht="12" customHeight="1" x14ac:dyDescent="0.4">
      <c r="A25" s="184"/>
      <c r="B25" s="184"/>
      <c r="C25" s="203" t="s">
        <v>9</v>
      </c>
      <c r="D25" s="183"/>
      <c r="E25" s="183"/>
      <c r="F25" s="205">
        <f>G12/12</f>
        <v>0</v>
      </c>
      <c r="G25" s="191" t="s">
        <v>44</v>
      </c>
      <c r="H25" s="191"/>
      <c r="I25" s="189"/>
      <c r="J25" s="189"/>
      <c r="K25" s="190"/>
      <c r="L25" s="190"/>
      <c r="M25" s="23"/>
      <c r="N25" s="23"/>
      <c r="O25" s="23"/>
      <c r="P25" s="23"/>
    </row>
    <row r="26" spans="1:16" ht="12" customHeight="1" x14ac:dyDescent="0.4">
      <c r="A26" s="184"/>
      <c r="B26" s="184"/>
      <c r="C26" s="203" t="s">
        <v>10</v>
      </c>
      <c r="D26" s="183"/>
      <c r="E26" s="183"/>
      <c r="F26" s="207">
        <f>SUM(G9/24)</f>
        <v>0</v>
      </c>
      <c r="G26" s="191" t="s">
        <v>45</v>
      </c>
      <c r="H26" s="191"/>
      <c r="I26" s="189"/>
      <c r="J26" s="189"/>
      <c r="K26" s="190"/>
      <c r="L26" s="190"/>
      <c r="M26" s="23"/>
      <c r="N26" s="23"/>
      <c r="O26" s="23"/>
      <c r="P26" s="23"/>
    </row>
    <row r="27" spans="1:16" ht="12" customHeight="1" x14ac:dyDescent="0.4">
      <c r="A27" s="184"/>
      <c r="B27" s="184"/>
      <c r="C27" s="203" t="s">
        <v>70</v>
      </c>
      <c r="D27" s="183"/>
      <c r="E27" s="183"/>
      <c r="F27" s="207">
        <f>'Project Startup Sheet'!O32</f>
        <v>0</v>
      </c>
      <c r="G27" s="191" t="s">
        <v>44</v>
      </c>
      <c r="H27" s="191"/>
      <c r="I27" s="189"/>
      <c r="J27" s="189"/>
      <c r="K27" s="190"/>
      <c r="L27" s="190"/>
      <c r="M27" s="23"/>
      <c r="N27" s="23"/>
      <c r="O27" s="23"/>
      <c r="P27" s="23"/>
    </row>
    <row r="28" spans="1:16" ht="12" customHeight="1" x14ac:dyDescent="0.4">
      <c r="A28" s="184"/>
      <c r="B28" s="184"/>
      <c r="C28" s="203" t="s">
        <v>75</v>
      </c>
      <c r="D28" s="183"/>
      <c r="E28" s="183"/>
      <c r="F28" s="207" t="e">
        <f>'Project Startup Sheet'!O31</f>
        <v>#DIV/0!</v>
      </c>
      <c r="G28" s="191" t="s">
        <v>33</v>
      </c>
      <c r="H28" s="191"/>
      <c r="I28" s="189"/>
      <c r="J28" s="189"/>
      <c r="K28" s="190"/>
      <c r="L28" s="190"/>
      <c r="M28" s="23"/>
      <c r="N28" s="23"/>
      <c r="O28" s="23"/>
      <c r="P28" s="23"/>
    </row>
    <row r="29" spans="1:16" ht="12" customHeight="1" thickBot="1" x14ac:dyDescent="0.45">
      <c r="A29" s="184"/>
      <c r="B29" s="184"/>
      <c r="C29" s="208"/>
      <c r="D29" s="209"/>
      <c r="E29" s="209"/>
      <c r="F29" s="64" t="s">
        <v>163</v>
      </c>
      <c r="G29" s="211"/>
      <c r="H29" s="211"/>
      <c r="I29" s="210"/>
      <c r="J29" s="210"/>
      <c r="K29" s="212"/>
      <c r="L29" s="190"/>
      <c r="M29" s="23"/>
      <c r="N29" s="23"/>
      <c r="O29" s="23"/>
      <c r="P29" s="23"/>
    </row>
    <row r="30" spans="1:16" ht="12" hidden="1" customHeight="1" x14ac:dyDescent="0.4">
      <c r="A30" s="184"/>
      <c r="B30" s="184"/>
      <c r="C30" s="183" t="s">
        <v>11</v>
      </c>
      <c r="D30" s="183"/>
      <c r="E30" s="183"/>
      <c r="F30" s="189"/>
      <c r="G30" s="191"/>
      <c r="H30" s="191"/>
      <c r="I30" s="189"/>
      <c r="J30" s="189"/>
      <c r="K30" s="189"/>
      <c r="L30" s="190"/>
      <c r="M30" s="23"/>
      <c r="N30" s="23"/>
      <c r="O30" s="23"/>
      <c r="P30" s="23"/>
    </row>
    <row r="31" spans="1:16" ht="12" customHeight="1" thickBot="1" x14ac:dyDescent="0.45">
      <c r="A31" s="184"/>
      <c r="B31" s="184"/>
      <c r="C31" s="191"/>
      <c r="D31" s="183"/>
      <c r="E31" s="183"/>
      <c r="F31" s="189"/>
      <c r="G31" s="191"/>
      <c r="H31" s="191"/>
      <c r="I31" s="189"/>
      <c r="J31" s="189"/>
      <c r="K31" s="189"/>
      <c r="L31" s="190"/>
      <c r="M31" s="23"/>
      <c r="N31" s="23"/>
      <c r="O31" s="23"/>
      <c r="P31" s="23"/>
    </row>
    <row r="32" spans="1:16" ht="12" customHeight="1" thickBot="1" x14ac:dyDescent="0.45">
      <c r="A32" s="184"/>
      <c r="B32" s="184"/>
      <c r="C32" s="213" t="s">
        <v>12</v>
      </c>
      <c r="D32" s="214"/>
      <c r="E32" s="214"/>
      <c r="F32" s="215">
        <f>SUM(F20*F21/12)*F22</f>
        <v>0</v>
      </c>
      <c r="G32" s="216" t="s">
        <v>78</v>
      </c>
      <c r="H32" s="216"/>
      <c r="I32" s="217"/>
      <c r="J32" s="217"/>
      <c r="K32" s="218"/>
      <c r="L32" s="190"/>
      <c r="M32" s="23"/>
      <c r="N32" s="23"/>
      <c r="O32" s="23"/>
      <c r="P32" s="23"/>
    </row>
    <row r="33" spans="1:16" ht="12" customHeight="1" x14ac:dyDescent="0.4">
      <c r="A33" s="184"/>
      <c r="B33" s="184"/>
      <c r="C33" s="202" t="s">
        <v>13</v>
      </c>
      <c r="D33" s="183"/>
      <c r="E33" s="183"/>
      <c r="F33" s="189">
        <f>F24</f>
        <v>0</v>
      </c>
      <c r="G33" s="191" t="s">
        <v>79</v>
      </c>
      <c r="H33" s="191"/>
      <c r="I33" s="189"/>
      <c r="J33" s="189"/>
      <c r="K33" s="190"/>
      <c r="L33" s="190"/>
      <c r="M33" s="23"/>
      <c r="N33" s="23"/>
      <c r="O33" s="23"/>
      <c r="P33" s="23"/>
    </row>
    <row r="34" spans="1:16" ht="12" customHeight="1" x14ac:dyDescent="0.4">
      <c r="A34" s="184"/>
      <c r="B34" s="184"/>
      <c r="C34" s="202" t="s">
        <v>14</v>
      </c>
      <c r="D34" s="183"/>
      <c r="E34" s="183"/>
      <c r="F34" s="219">
        <f>SUM(F23*24)/12</f>
        <v>0</v>
      </c>
      <c r="G34" s="191" t="s">
        <v>77</v>
      </c>
      <c r="H34" s="191"/>
      <c r="I34" s="189"/>
      <c r="J34" s="189"/>
      <c r="K34" s="190"/>
      <c r="L34" s="190"/>
      <c r="M34" s="23"/>
      <c r="N34" s="23"/>
      <c r="O34" s="23"/>
      <c r="P34" s="23"/>
    </row>
    <row r="35" spans="1:16" ht="12" customHeight="1" thickBot="1" x14ac:dyDescent="0.45">
      <c r="A35" s="184"/>
      <c r="B35" s="184"/>
      <c r="C35" s="202" t="s">
        <v>15</v>
      </c>
      <c r="D35" s="183"/>
      <c r="E35" s="183"/>
      <c r="F35" s="189">
        <f>F25</f>
        <v>0</v>
      </c>
      <c r="G35" s="220" t="s">
        <v>67</v>
      </c>
      <c r="H35" s="221"/>
      <c r="I35" s="221"/>
      <c r="J35" s="221"/>
      <c r="K35" s="190"/>
      <c r="L35" s="190"/>
    </row>
    <row r="36" spans="1:16" ht="12" customHeight="1" thickBot="1" x14ac:dyDescent="0.45">
      <c r="A36" s="184"/>
      <c r="B36" s="184"/>
      <c r="C36" s="222" t="s">
        <v>16</v>
      </c>
      <c r="D36" s="223"/>
      <c r="E36" s="223"/>
      <c r="F36" s="224">
        <f>F26</f>
        <v>0</v>
      </c>
      <c r="G36" s="375" t="s">
        <v>83</v>
      </c>
      <c r="H36" s="376"/>
      <c r="I36" s="376"/>
      <c r="J36" s="376"/>
      <c r="K36" s="377"/>
      <c r="L36" s="190"/>
    </row>
    <row r="37" spans="1:16" ht="12" customHeight="1" thickBot="1" x14ac:dyDescent="0.45">
      <c r="A37" s="184"/>
      <c r="B37" s="184"/>
      <c r="C37" s="213" t="s">
        <v>17</v>
      </c>
      <c r="D37" s="214"/>
      <c r="E37" s="214"/>
      <c r="F37" s="253" t="e">
        <f>IF(F38&lt;14,14,F38)</f>
        <v>#DIV/0!</v>
      </c>
      <c r="G37" s="225" t="s">
        <v>68</v>
      </c>
      <c r="H37" s="214"/>
      <c r="I37" s="226"/>
      <c r="J37" s="226"/>
      <c r="K37" s="218"/>
      <c r="L37" s="190"/>
    </row>
    <row r="38" spans="1:16" ht="7.5" customHeight="1" thickBot="1" x14ac:dyDescent="0.45">
      <c r="A38" s="184"/>
      <c r="B38" s="184"/>
      <c r="C38" s="183"/>
      <c r="D38" s="183"/>
      <c r="E38" s="183"/>
      <c r="F38" s="65" t="e">
        <f>SUM(F32/(0.4*F33+F25+F34*F26))</f>
        <v>#DIV/0!</v>
      </c>
      <c r="G38" s="227"/>
      <c r="H38" s="183"/>
      <c r="I38" s="188"/>
      <c r="J38" s="188"/>
      <c r="K38" s="189"/>
      <c r="L38" s="190"/>
    </row>
    <row r="39" spans="1:16" ht="12" customHeight="1" thickBot="1" x14ac:dyDescent="0.45">
      <c r="A39" s="184"/>
      <c r="B39" s="184"/>
      <c r="C39" s="213" t="s">
        <v>141</v>
      </c>
      <c r="D39" s="214"/>
      <c r="E39" s="214"/>
      <c r="F39" s="215"/>
      <c r="G39" s="216"/>
      <c r="H39" s="216"/>
      <c r="I39" s="217"/>
      <c r="J39" s="217"/>
      <c r="K39" s="218"/>
      <c r="L39" s="190"/>
    </row>
    <row r="40" spans="1:16" ht="12" customHeight="1" x14ac:dyDescent="0.4">
      <c r="A40" s="184"/>
      <c r="B40" s="184"/>
      <c r="C40" s="228" t="s">
        <v>142</v>
      </c>
      <c r="D40" s="165"/>
      <c r="E40" s="165"/>
      <c r="F40" s="229">
        <f>F27</f>
        <v>0</v>
      </c>
      <c r="G40" s="230" t="s">
        <v>18</v>
      </c>
      <c r="H40" s="230" t="e">
        <f>+TRUNC(F38/F27)</f>
        <v>#DIV/0!</v>
      </c>
      <c r="I40" s="231"/>
      <c r="J40" s="231"/>
      <c r="K40" s="232"/>
      <c r="L40" s="190"/>
    </row>
    <row r="41" spans="1:16" ht="12" customHeight="1" x14ac:dyDescent="0.4">
      <c r="A41" s="184"/>
      <c r="B41" s="184"/>
      <c r="C41" s="233" t="s">
        <v>143</v>
      </c>
      <c r="D41" s="234"/>
      <c r="E41" s="234"/>
      <c r="F41" s="235" t="e">
        <f>F28</f>
        <v>#DIV/0!</v>
      </c>
      <c r="G41" s="236" t="s">
        <v>18</v>
      </c>
      <c r="H41" s="236"/>
      <c r="I41" s="237"/>
      <c r="J41" s="237"/>
      <c r="K41" s="238"/>
      <c r="L41" s="190"/>
    </row>
    <row r="42" spans="1:16" ht="12" customHeight="1" x14ac:dyDescent="0.4">
      <c r="A42" s="184"/>
      <c r="B42" s="184"/>
      <c r="C42" s="233" t="s">
        <v>144</v>
      </c>
      <c r="D42" s="234"/>
      <c r="E42" s="234"/>
      <c r="F42" s="251" t="e">
        <f>SUM(F40*F41)</f>
        <v>#DIV/0!</v>
      </c>
      <c r="G42" s="236" t="s">
        <v>145</v>
      </c>
      <c r="H42" s="236"/>
      <c r="I42" s="237"/>
      <c r="J42" s="237"/>
      <c r="K42" s="238"/>
      <c r="L42" s="190"/>
      <c r="N42" s="23"/>
    </row>
    <row r="43" spans="1:16" ht="12" customHeight="1" thickBot="1" x14ac:dyDescent="0.45">
      <c r="A43" s="184"/>
      <c r="B43" s="184"/>
      <c r="C43" s="239" t="s">
        <v>72</v>
      </c>
      <c r="D43" s="240"/>
      <c r="E43" s="240"/>
      <c r="F43" s="252" t="e">
        <f>ROUNDUP(H45/H46,0)</f>
        <v>#DIV/0!</v>
      </c>
      <c r="G43" s="241"/>
      <c r="H43" s="241"/>
      <c r="I43" s="242"/>
      <c r="J43" s="242"/>
      <c r="K43" s="212"/>
      <c r="L43" s="190"/>
    </row>
    <row r="44" spans="1:16" ht="12" customHeight="1" x14ac:dyDescent="0.4">
      <c r="A44" s="184"/>
      <c r="B44" s="184"/>
      <c r="C44" s="183" t="s">
        <v>19</v>
      </c>
      <c r="D44" s="183"/>
      <c r="E44" s="183"/>
      <c r="F44" s="243" t="e">
        <f>SUM(F42/F22)</f>
        <v>#DIV/0!</v>
      </c>
      <c r="G44" s="191"/>
      <c r="H44" s="191"/>
      <c r="I44" s="189"/>
      <c r="J44" s="189"/>
      <c r="K44" s="189"/>
      <c r="L44" s="190"/>
    </row>
    <row r="45" spans="1:16" ht="12" customHeight="1" x14ac:dyDescent="0.4">
      <c r="A45" s="184"/>
      <c r="B45" s="184"/>
      <c r="C45" s="183" t="s">
        <v>20</v>
      </c>
      <c r="D45" s="183"/>
      <c r="E45" s="183"/>
      <c r="F45" s="244" t="e">
        <f>SUM(H45*60)*7.48</f>
        <v>#DIV/0!</v>
      </c>
      <c r="G45" s="191" t="s">
        <v>21</v>
      </c>
      <c r="H45" s="245" t="e">
        <f>SUM((F23/12)*F42/3600)</f>
        <v>#DIV/0!</v>
      </c>
      <c r="I45" s="191" t="s">
        <v>22</v>
      </c>
      <c r="J45" s="189"/>
      <c r="K45" s="189"/>
      <c r="L45" s="190"/>
    </row>
    <row r="46" spans="1:16" ht="12" customHeight="1" x14ac:dyDescent="0.4">
      <c r="A46" s="184"/>
      <c r="B46" s="184"/>
      <c r="C46" s="183" t="s">
        <v>73</v>
      </c>
      <c r="D46" s="183"/>
      <c r="E46" s="183"/>
      <c r="F46" s="244">
        <f>SUM(H46*60)*7.48</f>
        <v>0</v>
      </c>
      <c r="G46" s="191" t="s">
        <v>21</v>
      </c>
      <c r="H46" s="246">
        <f>(0.6)*(0.25*3.14*(G14/12)^2)*(2*32.2*((((G14/12)*12)-(G14/2))/12))^0.5</f>
        <v>0</v>
      </c>
      <c r="I46" s="191" t="s">
        <v>22</v>
      </c>
      <c r="J46" s="189"/>
      <c r="K46" s="189"/>
      <c r="L46" s="190"/>
    </row>
    <row r="47" spans="1:16" ht="12" customHeight="1" x14ac:dyDescent="0.4">
      <c r="A47" s="184"/>
      <c r="B47" s="184"/>
      <c r="C47" s="189"/>
      <c r="D47" s="189"/>
      <c r="E47" s="189"/>
      <c r="F47" s="189"/>
      <c r="G47" s="189"/>
      <c r="H47" s="191"/>
      <c r="I47" s="189"/>
      <c r="J47" s="189"/>
      <c r="K47" s="189"/>
      <c r="L47" s="190"/>
    </row>
    <row r="48" spans="1:16" ht="27" customHeight="1" x14ac:dyDescent="0.4">
      <c r="A48" s="184"/>
      <c r="B48" s="184"/>
      <c r="C48" s="188"/>
      <c r="D48" s="183"/>
      <c r="E48" s="183"/>
      <c r="F48" s="183"/>
      <c r="G48" s="183"/>
      <c r="H48" s="183"/>
      <c r="I48" s="186"/>
      <c r="J48" s="187"/>
      <c r="K48" s="189"/>
      <c r="L48" s="190"/>
    </row>
    <row r="49" spans="1:15" x14ac:dyDescent="0.4">
      <c r="A49" s="378" t="s">
        <v>134</v>
      </c>
      <c r="B49" s="379"/>
      <c r="C49" s="379"/>
      <c r="D49" s="379"/>
      <c r="E49" s="379"/>
      <c r="F49" s="379"/>
      <c r="G49" s="379"/>
      <c r="H49" s="379"/>
      <c r="I49" s="379"/>
      <c r="J49" s="379"/>
      <c r="K49" s="379"/>
      <c r="L49" s="380"/>
      <c r="O49" s="23"/>
    </row>
    <row r="50" spans="1:15" ht="13" thickBot="1" x14ac:dyDescent="0.45">
      <c r="A50" s="247"/>
      <c r="B50" s="210"/>
      <c r="C50" s="210"/>
      <c r="D50" s="209"/>
      <c r="E50" s="209"/>
      <c r="F50" s="209"/>
      <c r="G50" s="248"/>
      <c r="H50" s="249"/>
      <c r="I50" s="209"/>
      <c r="J50" s="250"/>
      <c r="K50" s="210"/>
      <c r="L50" s="212"/>
      <c r="M50" s="23"/>
      <c r="N50" s="23"/>
      <c r="O50" s="23"/>
    </row>
    <row r="51" spans="1:15" ht="15.35" x14ac:dyDescent="0.5">
      <c r="A51" s="20"/>
      <c r="B51" s="21"/>
      <c r="C51" s="10" t="s">
        <v>173</v>
      </c>
      <c r="D51" s="11"/>
      <c r="E51" s="11"/>
      <c r="F51" s="11"/>
      <c r="G51" s="11"/>
      <c r="H51" s="11"/>
      <c r="I51" s="11"/>
      <c r="J51" s="11"/>
      <c r="K51" s="11"/>
      <c r="L51" s="12"/>
      <c r="M51" s="9"/>
      <c r="N51" s="9"/>
      <c r="O51" s="9"/>
    </row>
    <row r="52" spans="1:15" x14ac:dyDescent="0.4">
      <c r="A52" s="54"/>
      <c r="B52" s="55"/>
      <c r="C52" s="7" t="s">
        <v>59</v>
      </c>
      <c r="D52" s="8"/>
      <c r="E52" s="8"/>
      <c r="F52" s="8"/>
      <c r="G52" s="8"/>
      <c r="H52" s="8"/>
      <c r="I52" s="8"/>
      <c r="J52" s="8"/>
      <c r="K52" s="8"/>
      <c r="L52" s="284" t="s">
        <v>176</v>
      </c>
      <c r="M52" s="27"/>
      <c r="N52" s="27"/>
      <c r="O52" s="27"/>
    </row>
    <row r="53" spans="1:15" x14ac:dyDescent="0.4">
      <c r="A53" s="66"/>
      <c r="B53" s="67"/>
      <c r="C53" s="102"/>
      <c r="D53" s="103" t="s">
        <v>0</v>
      </c>
      <c r="E53" s="103"/>
      <c r="F53" s="103"/>
      <c r="G53" s="104"/>
      <c r="H53" s="103" t="s">
        <v>36</v>
      </c>
      <c r="I53" s="103" t="s">
        <v>1</v>
      </c>
      <c r="J53" s="105" t="s">
        <v>38</v>
      </c>
      <c r="K53" s="106" t="s">
        <v>39</v>
      </c>
      <c r="L53" s="73"/>
      <c r="M53" s="9"/>
      <c r="N53" s="9"/>
      <c r="O53" s="9"/>
    </row>
    <row r="54" spans="1:15" hidden="1" x14ac:dyDescent="0.4">
      <c r="A54" s="66"/>
      <c r="B54" s="67"/>
      <c r="C54" s="74">
        <v>1</v>
      </c>
      <c r="D54" s="70" t="s">
        <v>81</v>
      </c>
      <c r="E54" s="68"/>
      <c r="F54" s="68"/>
      <c r="G54" s="68"/>
      <c r="H54" s="75" t="e">
        <f>#REF!</f>
        <v>#REF!</v>
      </c>
      <c r="I54" s="76" t="s">
        <v>4</v>
      </c>
      <c r="J54" s="77"/>
      <c r="K54" s="78"/>
      <c r="L54" s="79"/>
      <c r="M54" s="28"/>
      <c r="N54" s="9"/>
      <c r="O54" s="9"/>
    </row>
    <row r="55" spans="1:15" hidden="1" x14ac:dyDescent="0.4">
      <c r="A55" s="66"/>
      <c r="B55" s="67"/>
      <c r="C55" s="74">
        <v>2</v>
      </c>
      <c r="D55" s="70" t="s">
        <v>82</v>
      </c>
      <c r="E55" s="68"/>
      <c r="F55" s="68"/>
      <c r="G55" s="68"/>
      <c r="H55" s="75" t="e">
        <f>(H54/0.95)</f>
        <v>#REF!</v>
      </c>
      <c r="I55" s="76" t="s">
        <v>4</v>
      </c>
      <c r="J55" s="77"/>
      <c r="K55" s="78"/>
      <c r="L55" s="79"/>
      <c r="M55" s="28"/>
      <c r="N55" s="9"/>
      <c r="O55" s="9"/>
    </row>
    <row r="56" spans="1:15" hidden="1" x14ac:dyDescent="0.4">
      <c r="A56" s="66"/>
      <c r="B56" s="67"/>
      <c r="C56" s="74"/>
      <c r="D56" s="70"/>
      <c r="E56" s="68"/>
      <c r="F56" s="68"/>
      <c r="G56" s="68"/>
      <c r="H56" s="75" t="e">
        <f>+TRUNC((#REF!*((26.97*16.06)/144)*#REF!)+0.99)</f>
        <v>#REF!</v>
      </c>
      <c r="I56" s="76"/>
      <c r="J56" s="77"/>
      <c r="K56" s="78"/>
      <c r="L56" s="79"/>
      <c r="M56" s="28"/>
      <c r="N56" s="9"/>
      <c r="O56" s="9"/>
    </row>
    <row r="57" spans="1:15" x14ac:dyDescent="0.4">
      <c r="A57" s="66"/>
      <c r="B57" s="67"/>
      <c r="C57" s="107"/>
      <c r="D57" s="108"/>
      <c r="E57" s="109"/>
      <c r="F57" s="109"/>
      <c r="G57" s="109"/>
      <c r="H57" s="110"/>
      <c r="I57" s="111"/>
      <c r="J57" s="112"/>
      <c r="K57" s="113"/>
      <c r="L57" s="80"/>
      <c r="M57" s="39"/>
      <c r="N57" s="39"/>
      <c r="O57" s="39"/>
    </row>
    <row r="58" spans="1:15" x14ac:dyDescent="0.4">
      <c r="A58" s="66"/>
      <c r="B58" s="67"/>
      <c r="C58" s="107">
        <v>1</v>
      </c>
      <c r="D58" s="108" t="s">
        <v>60</v>
      </c>
      <c r="E58" s="109"/>
      <c r="F58" s="109"/>
      <c r="G58" s="109"/>
      <c r="H58" s="110" t="e">
        <f>F41</f>
        <v>#DIV/0!</v>
      </c>
      <c r="I58" s="111" t="s">
        <v>18</v>
      </c>
      <c r="J58" s="281">
        <v>4</v>
      </c>
      <c r="K58" s="119" t="e">
        <f>H58*J58</f>
        <v>#DIV/0!</v>
      </c>
      <c r="L58" s="81"/>
      <c r="M58" s="39"/>
      <c r="N58" s="39"/>
      <c r="O58" s="39"/>
    </row>
    <row r="59" spans="1:15" x14ac:dyDescent="0.4">
      <c r="A59" s="66"/>
      <c r="B59" s="67"/>
      <c r="C59" s="107"/>
      <c r="D59" s="278" t="s">
        <v>146</v>
      </c>
      <c r="E59" s="109"/>
      <c r="F59" s="109"/>
      <c r="G59" s="109"/>
      <c r="H59" s="117"/>
      <c r="I59" s="111"/>
      <c r="J59" s="118"/>
      <c r="K59" s="115"/>
      <c r="L59" s="81"/>
      <c r="M59" s="39"/>
      <c r="N59" s="39"/>
      <c r="O59" s="39"/>
    </row>
    <row r="60" spans="1:15" x14ac:dyDescent="0.4">
      <c r="A60" s="66"/>
      <c r="B60" s="67"/>
      <c r="C60" s="107">
        <v>2</v>
      </c>
      <c r="D60" s="108" t="s">
        <v>147</v>
      </c>
      <c r="E60" s="109"/>
      <c r="F60" s="109"/>
      <c r="G60" s="109"/>
      <c r="H60" s="110" t="e">
        <f>F42</f>
        <v>#DIV/0!</v>
      </c>
      <c r="I60" s="111" t="s">
        <v>23</v>
      </c>
      <c r="J60" s="138"/>
      <c r="K60" s="119"/>
      <c r="L60" s="81"/>
      <c r="M60" s="39"/>
      <c r="N60" s="39"/>
      <c r="O60" s="39"/>
    </row>
    <row r="61" spans="1:15" x14ac:dyDescent="0.4">
      <c r="A61" s="66"/>
      <c r="B61" s="67"/>
      <c r="C61" s="107"/>
      <c r="D61" s="278" t="s">
        <v>56</v>
      </c>
      <c r="E61" s="109"/>
      <c r="F61" s="109"/>
      <c r="G61" s="109"/>
      <c r="H61" s="117"/>
      <c r="I61" s="111"/>
      <c r="J61" s="114"/>
      <c r="K61" s="115"/>
      <c r="L61" s="81"/>
      <c r="M61" s="39"/>
      <c r="N61" s="39"/>
      <c r="O61" s="39"/>
    </row>
    <row r="62" spans="1:15" x14ac:dyDescent="0.4">
      <c r="A62" s="66"/>
      <c r="B62" s="67"/>
      <c r="C62" s="107">
        <v>3</v>
      </c>
      <c r="D62" s="108" t="s">
        <v>148</v>
      </c>
      <c r="E62" s="109"/>
      <c r="F62" s="109"/>
      <c r="G62" s="109"/>
      <c r="H62" s="117">
        <f>'DA 8'!F24-0.5</f>
        <v>-0.5</v>
      </c>
      <c r="I62" s="111" t="s">
        <v>33</v>
      </c>
      <c r="J62" s="138"/>
      <c r="K62" s="119"/>
      <c r="L62" s="81"/>
      <c r="M62" s="39"/>
      <c r="N62" s="39"/>
      <c r="O62" s="39"/>
    </row>
    <row r="63" spans="1:15" x14ac:dyDescent="0.4">
      <c r="A63" s="66"/>
      <c r="B63" s="67"/>
      <c r="C63" s="107"/>
      <c r="D63" s="278" t="s">
        <v>57</v>
      </c>
      <c r="E63" s="109"/>
      <c r="F63" s="109"/>
      <c r="G63" s="109"/>
      <c r="H63" s="117"/>
      <c r="I63" s="111"/>
      <c r="J63" s="114"/>
      <c r="K63" s="115"/>
      <c r="L63" s="81"/>
      <c r="M63" s="39"/>
      <c r="N63" s="39"/>
      <c r="O63" s="39"/>
    </row>
    <row r="64" spans="1:15" x14ac:dyDescent="0.4">
      <c r="A64" s="66"/>
      <c r="B64" s="67"/>
      <c r="C64" s="107">
        <v>4</v>
      </c>
      <c r="D64" s="108" t="s">
        <v>149</v>
      </c>
      <c r="E64" s="109"/>
      <c r="F64" s="109"/>
      <c r="G64" s="109"/>
      <c r="H64" s="338" t="e">
        <f>(((H60*H62)/27)*1.35)</f>
        <v>#DIV/0!</v>
      </c>
      <c r="I64" s="111" t="s">
        <v>35</v>
      </c>
      <c r="J64" s="339">
        <v>30</v>
      </c>
      <c r="K64" s="119" t="e">
        <f>H64*J64</f>
        <v>#DIV/0!</v>
      </c>
      <c r="L64" s="82"/>
      <c r="M64" s="39"/>
      <c r="N64" s="39"/>
      <c r="O64" s="39"/>
    </row>
    <row r="65" spans="1:15" x14ac:dyDescent="0.4">
      <c r="A65" s="66"/>
      <c r="B65" s="67"/>
      <c r="C65" s="107"/>
      <c r="D65" s="278" t="s">
        <v>150</v>
      </c>
      <c r="E65" s="109"/>
      <c r="F65" s="109"/>
      <c r="G65" s="109"/>
      <c r="H65" s="117"/>
      <c r="I65" s="111"/>
      <c r="J65" s="120"/>
      <c r="K65" s="113"/>
      <c r="L65" s="80"/>
      <c r="M65" s="39"/>
      <c r="N65" s="39"/>
      <c r="O65" s="39"/>
    </row>
    <row r="66" spans="1:15" x14ac:dyDescent="0.4">
      <c r="A66" s="83"/>
      <c r="B66" s="84"/>
      <c r="C66" s="107">
        <v>5</v>
      </c>
      <c r="D66" s="108" t="s">
        <v>62</v>
      </c>
      <c r="E66" s="108"/>
      <c r="F66" s="108"/>
      <c r="G66" s="108"/>
      <c r="H66" s="121" t="e">
        <f>(H60*0.25)/27</f>
        <v>#DIV/0!</v>
      </c>
      <c r="I66" s="122" t="s">
        <v>35</v>
      </c>
      <c r="J66" s="281">
        <v>25</v>
      </c>
      <c r="K66" s="113" t="e">
        <f>H66*J66</f>
        <v>#DIV/0!</v>
      </c>
      <c r="L66" s="80"/>
      <c r="M66" s="29"/>
      <c r="N66" s="29"/>
      <c r="O66" s="29"/>
    </row>
    <row r="67" spans="1:15" x14ac:dyDescent="0.4">
      <c r="A67" s="85"/>
      <c r="B67" s="86"/>
      <c r="C67" s="123"/>
      <c r="D67" s="278" t="s">
        <v>86</v>
      </c>
      <c r="E67" s="124"/>
      <c r="F67" s="124"/>
      <c r="G67" s="124"/>
      <c r="H67" s="125"/>
      <c r="I67" s="126"/>
      <c r="J67" s="127"/>
      <c r="K67" s="128"/>
      <c r="L67" s="87"/>
      <c r="M67" s="30"/>
      <c r="N67" s="30"/>
      <c r="O67" s="30"/>
    </row>
    <row r="68" spans="1:15" x14ac:dyDescent="0.4">
      <c r="A68" s="66"/>
      <c r="B68" s="67"/>
      <c r="C68" s="107">
        <v>6</v>
      </c>
      <c r="D68" s="108" t="s">
        <v>46</v>
      </c>
      <c r="E68" s="109"/>
      <c r="F68" s="109"/>
      <c r="G68" s="109"/>
      <c r="H68" s="117" t="e">
        <f>+TRUNC(SUM(2+(G14/12))*F41*1.1)/9</f>
        <v>#DIV/0!</v>
      </c>
      <c r="I68" s="111" t="s">
        <v>34</v>
      </c>
      <c r="J68" s="282">
        <v>0.85</v>
      </c>
      <c r="K68" s="113" t="e">
        <f>J68*H68</f>
        <v>#DIV/0!</v>
      </c>
      <c r="L68" s="80"/>
      <c r="M68" s="39"/>
      <c r="N68" s="39"/>
      <c r="O68" s="39"/>
    </row>
    <row r="69" spans="1:15" x14ac:dyDescent="0.4">
      <c r="A69" s="66"/>
      <c r="B69" s="67"/>
      <c r="C69" s="107"/>
      <c r="D69" s="278" t="s">
        <v>87</v>
      </c>
      <c r="E69" s="109"/>
      <c r="F69" s="109"/>
      <c r="G69" s="109"/>
      <c r="H69" s="110"/>
      <c r="I69" s="111"/>
      <c r="J69" s="129"/>
      <c r="K69" s="113"/>
      <c r="L69" s="80"/>
      <c r="M69" s="39"/>
      <c r="N69" s="39"/>
      <c r="O69" s="39"/>
    </row>
    <row r="70" spans="1:15" x14ac:dyDescent="0.4">
      <c r="A70" s="66"/>
      <c r="B70" s="67"/>
      <c r="C70" s="107">
        <v>7</v>
      </c>
      <c r="D70" s="108" t="s">
        <v>30</v>
      </c>
      <c r="E70" s="109"/>
      <c r="F70" s="109"/>
      <c r="G70" s="109"/>
      <c r="H70" s="110" t="e">
        <f>((((2+(G14/12))*(2+(G14/12))-(3.14*((G14/12)^2)))*F28)/27)</f>
        <v>#DIV/0!</v>
      </c>
      <c r="I70" s="111" t="s">
        <v>35</v>
      </c>
      <c r="J70" s="282">
        <v>40</v>
      </c>
      <c r="K70" s="113" t="e">
        <f>H70*J70</f>
        <v>#DIV/0!</v>
      </c>
      <c r="L70" s="80"/>
      <c r="M70" s="39"/>
      <c r="N70" s="39"/>
      <c r="O70" s="39"/>
    </row>
    <row r="71" spans="1:15" x14ac:dyDescent="0.4">
      <c r="A71" s="66"/>
      <c r="B71" s="67"/>
      <c r="C71" s="107"/>
      <c r="D71" s="278" t="s">
        <v>151</v>
      </c>
      <c r="E71" s="109"/>
      <c r="F71" s="109"/>
      <c r="G71" s="109"/>
      <c r="H71" s="117"/>
      <c r="I71" s="111"/>
      <c r="J71" s="336"/>
      <c r="K71" s="113"/>
      <c r="L71" s="80"/>
      <c r="M71" s="39"/>
      <c r="N71" s="39"/>
      <c r="O71" s="39"/>
    </row>
    <row r="72" spans="1:15" x14ac:dyDescent="0.4">
      <c r="A72" s="71"/>
      <c r="B72" s="72"/>
      <c r="C72" s="131"/>
      <c r="D72" s="132" t="s">
        <v>47</v>
      </c>
      <c r="E72" s="133"/>
      <c r="F72" s="133"/>
      <c r="G72" s="133"/>
      <c r="H72" s="134"/>
      <c r="I72" s="135"/>
      <c r="J72" s="136"/>
      <c r="K72" s="137" t="e">
        <f>SUM(K57:K71)</f>
        <v>#DIV/0!</v>
      </c>
      <c r="L72" s="88"/>
      <c r="M72" s="31"/>
      <c r="N72" s="31"/>
      <c r="O72" s="31"/>
    </row>
    <row r="73" spans="1:15" x14ac:dyDescent="0.4">
      <c r="A73" s="66"/>
      <c r="B73" s="67"/>
      <c r="C73" s="107">
        <v>8</v>
      </c>
      <c r="D73" s="108" t="s">
        <v>48</v>
      </c>
      <c r="E73" s="109"/>
      <c r="F73" s="109"/>
      <c r="G73" s="109"/>
      <c r="H73" s="337">
        <f>SUM(H75:H79)</f>
        <v>0</v>
      </c>
      <c r="I73" s="111"/>
      <c r="J73" s="130"/>
      <c r="K73" s="113"/>
      <c r="L73" s="80"/>
      <c r="M73" s="39"/>
      <c r="N73" s="39"/>
      <c r="O73" s="39"/>
    </row>
    <row r="74" spans="1:15" ht="3.75" customHeight="1" x14ac:dyDescent="0.4">
      <c r="A74" s="66"/>
      <c r="B74" s="67"/>
      <c r="C74" s="107"/>
      <c r="D74" s="116"/>
      <c r="E74" s="109"/>
      <c r="F74" s="109"/>
      <c r="G74" s="109"/>
      <c r="H74" s="117"/>
      <c r="I74" s="111"/>
      <c r="J74" s="130"/>
      <c r="K74" s="113"/>
      <c r="L74" s="80"/>
      <c r="M74" s="39"/>
      <c r="N74" s="39"/>
      <c r="O74" s="39"/>
    </row>
    <row r="75" spans="1:15" x14ac:dyDescent="0.4">
      <c r="A75" s="89"/>
      <c r="B75" s="69" t="b">
        <v>0</v>
      </c>
      <c r="C75" s="107"/>
      <c r="D75" s="176"/>
      <c r="E75" s="177"/>
      <c r="F75" s="177"/>
      <c r="G75" s="177"/>
      <c r="H75" s="178">
        <f>IF(B75=TRUE,((#REF!*2)+((#REF!-2)*2)),0)</f>
        <v>0</v>
      </c>
      <c r="I75" s="179" t="s">
        <v>18</v>
      </c>
      <c r="J75" s="180">
        <v>5</v>
      </c>
      <c r="K75" s="181">
        <f>(J75*H75)</f>
        <v>0</v>
      </c>
      <c r="L75" s="80"/>
      <c r="M75" s="39"/>
      <c r="N75" s="39"/>
      <c r="O75" s="39"/>
    </row>
    <row r="76" spans="1:15" x14ac:dyDescent="0.4">
      <c r="A76" s="89"/>
      <c r="B76" s="69"/>
      <c r="C76" s="107"/>
      <c r="D76" s="116"/>
      <c r="E76" s="109"/>
      <c r="F76" s="109"/>
      <c r="G76" s="109"/>
      <c r="H76" s="117"/>
      <c r="I76" s="111"/>
      <c r="J76" s="138"/>
      <c r="K76" s="113"/>
      <c r="L76" s="80"/>
      <c r="M76" s="39"/>
      <c r="N76" s="39"/>
      <c r="O76" s="39"/>
    </row>
    <row r="77" spans="1:15" x14ac:dyDescent="0.4">
      <c r="A77" s="89"/>
      <c r="B77" s="69" t="b">
        <v>0</v>
      </c>
      <c r="C77" s="107"/>
      <c r="D77" s="176"/>
      <c r="E77" s="177"/>
      <c r="F77" s="177"/>
      <c r="G77" s="177"/>
      <c r="H77" s="178">
        <f>IF(B77=TRUE,(#REF!+4),0)</f>
        <v>0</v>
      </c>
      <c r="I77" s="179" t="s">
        <v>18</v>
      </c>
      <c r="J77" s="180">
        <v>5</v>
      </c>
      <c r="K77" s="181">
        <f>SUM(J77*H77)</f>
        <v>0</v>
      </c>
      <c r="L77" s="80"/>
      <c r="M77" s="39"/>
      <c r="N77" s="39"/>
      <c r="O77" s="39"/>
    </row>
    <row r="78" spans="1:15" x14ac:dyDescent="0.4">
      <c r="A78" s="66"/>
      <c r="B78" s="67"/>
      <c r="C78" s="139"/>
      <c r="D78" s="140"/>
      <c r="E78" s="141"/>
      <c r="F78" s="141"/>
      <c r="G78" s="141"/>
      <c r="H78" s="142"/>
      <c r="I78" s="143"/>
      <c r="J78" s="130"/>
      <c r="K78" s="144"/>
      <c r="L78" s="80"/>
      <c r="M78" s="39"/>
      <c r="N78" s="39"/>
      <c r="O78" s="39"/>
    </row>
    <row r="79" spans="1:15" x14ac:dyDescent="0.4">
      <c r="A79" s="66"/>
      <c r="B79" s="67"/>
      <c r="C79" s="107"/>
      <c r="D79" s="116" t="s">
        <v>80</v>
      </c>
      <c r="E79" s="109"/>
      <c r="F79" s="109"/>
      <c r="G79" s="109"/>
      <c r="H79" s="110">
        <v>0</v>
      </c>
      <c r="I79" s="111" t="s">
        <v>18</v>
      </c>
      <c r="J79" s="130"/>
      <c r="K79" s="113">
        <v>0</v>
      </c>
      <c r="L79" s="80"/>
      <c r="M79" s="39"/>
      <c r="N79" s="39"/>
      <c r="O79" s="39"/>
    </row>
    <row r="80" spans="1:15" x14ac:dyDescent="0.4">
      <c r="A80" s="66"/>
      <c r="B80" s="67"/>
      <c r="C80" s="107"/>
      <c r="D80" s="279" t="s">
        <v>120</v>
      </c>
      <c r="E80" s="109"/>
      <c r="F80" s="109"/>
      <c r="G80" s="109"/>
      <c r="H80" s="117"/>
      <c r="I80" s="111"/>
      <c r="J80" s="145"/>
      <c r="K80" s="113"/>
      <c r="L80" s="80"/>
      <c r="M80" s="39"/>
      <c r="N80" s="39"/>
      <c r="O80" s="39"/>
    </row>
    <row r="81" spans="1:15" x14ac:dyDescent="0.4">
      <c r="A81" s="66"/>
      <c r="B81" s="67"/>
      <c r="C81" s="107">
        <v>9</v>
      </c>
      <c r="D81" s="108" t="s">
        <v>49</v>
      </c>
      <c r="E81" s="109"/>
      <c r="F81" s="109"/>
      <c r="G81" s="109"/>
      <c r="H81" s="117">
        <f>IF(B75,H75,0)/27+IF(B77,H77,0)/27</f>
        <v>0</v>
      </c>
      <c r="I81" s="111" t="s">
        <v>35</v>
      </c>
      <c r="J81" s="282">
        <v>50</v>
      </c>
      <c r="K81" s="113">
        <f>H81*J81</f>
        <v>0</v>
      </c>
      <c r="L81" s="80"/>
      <c r="M81" s="39"/>
      <c r="N81" s="39"/>
      <c r="O81" s="39"/>
    </row>
    <row r="82" spans="1:15" x14ac:dyDescent="0.4">
      <c r="A82" s="66"/>
      <c r="B82" s="67"/>
      <c r="C82" s="139"/>
      <c r="D82" s="280" t="s">
        <v>61</v>
      </c>
      <c r="E82" s="109"/>
      <c r="F82" s="109"/>
      <c r="G82" s="109"/>
      <c r="H82" s="117"/>
      <c r="I82" s="111"/>
      <c r="J82" s="129"/>
      <c r="K82" s="113"/>
      <c r="L82" s="80"/>
      <c r="M82" s="39"/>
      <c r="N82" s="39"/>
      <c r="O82" s="39"/>
    </row>
    <row r="83" spans="1:15" x14ac:dyDescent="0.4">
      <c r="A83" s="66"/>
      <c r="B83" s="69" t="b">
        <v>1</v>
      </c>
      <c r="C83" s="139">
        <v>10</v>
      </c>
      <c r="D83" s="182"/>
      <c r="E83" s="177"/>
      <c r="F83" s="177"/>
      <c r="G83" s="177"/>
      <c r="H83" s="178" t="e">
        <f>IF(B83=TRUE,(+TRUNC((1.1*(F24+F27+(((G14+24)*2)/12)+F24)*(F28+(F27*2)+(((G14+24)*2)/12))))),0)</f>
        <v>#DIV/0!</v>
      </c>
      <c r="I83" s="179" t="s">
        <v>23</v>
      </c>
      <c r="J83" s="180">
        <v>1</v>
      </c>
      <c r="K83" s="181" t="e">
        <f>J83*H83</f>
        <v>#DIV/0!</v>
      </c>
      <c r="L83" s="80"/>
      <c r="M83" s="39"/>
      <c r="N83" s="39"/>
      <c r="O83" s="39"/>
    </row>
    <row r="84" spans="1:15" x14ac:dyDescent="0.4">
      <c r="A84" s="66"/>
      <c r="B84" s="67"/>
      <c r="C84" s="139"/>
      <c r="D84" s="280" t="s">
        <v>88</v>
      </c>
      <c r="E84" s="109"/>
      <c r="F84" s="109"/>
      <c r="G84" s="109"/>
      <c r="H84" s="117"/>
      <c r="I84" s="111"/>
      <c r="J84" s="130"/>
      <c r="K84" s="113"/>
      <c r="L84" s="80"/>
      <c r="M84" s="39"/>
      <c r="N84" s="39"/>
      <c r="O84" s="39"/>
    </row>
    <row r="85" spans="1:15" x14ac:dyDescent="0.4">
      <c r="A85" s="71"/>
      <c r="B85" s="72"/>
      <c r="C85" s="131"/>
      <c r="D85" s="132" t="s">
        <v>64</v>
      </c>
      <c r="E85" s="146"/>
      <c r="F85" s="146"/>
      <c r="G85" s="146"/>
      <c r="H85" s="147"/>
      <c r="I85" s="148"/>
      <c r="J85" s="149"/>
      <c r="K85" s="340" t="e">
        <f>SUM(K73:K83)+K72</f>
        <v>#DIV/0!</v>
      </c>
      <c r="L85" s="88"/>
      <c r="M85" s="31"/>
      <c r="N85" s="31"/>
      <c r="O85" s="31"/>
    </row>
    <row r="86" spans="1:15" x14ac:dyDescent="0.4">
      <c r="A86" s="90"/>
      <c r="B86" s="91"/>
      <c r="C86" s="150"/>
      <c r="D86" s="278" t="s">
        <v>58</v>
      </c>
      <c r="E86" s="151"/>
      <c r="F86" s="151"/>
      <c r="G86" s="151"/>
      <c r="H86" s="152"/>
      <c r="I86" s="153"/>
      <c r="J86" s="118"/>
      <c r="K86" s="154"/>
      <c r="L86" s="92"/>
      <c r="M86" s="32"/>
      <c r="N86" s="32"/>
      <c r="O86" s="32"/>
    </row>
    <row r="87" spans="1:15" x14ac:dyDescent="0.4">
      <c r="A87" s="66"/>
      <c r="B87" s="67"/>
      <c r="C87" s="107">
        <v>11</v>
      </c>
      <c r="D87" s="108" t="s">
        <v>37</v>
      </c>
      <c r="E87" s="109"/>
      <c r="F87" s="109"/>
      <c r="G87" s="109"/>
      <c r="H87" s="110" t="e">
        <f>(((2+(G14/12))*(2+(G14/12))*F28)/27)+(F40*F41*F24)/27</f>
        <v>#DIV/0!</v>
      </c>
      <c r="I87" s="111" t="s">
        <v>35</v>
      </c>
      <c r="J87" s="282">
        <v>10</v>
      </c>
      <c r="K87" s="113" t="e">
        <f>J87*H87</f>
        <v>#DIV/0!</v>
      </c>
      <c r="L87" s="80"/>
      <c r="M87" s="39"/>
      <c r="N87" s="39"/>
      <c r="O87" s="39"/>
    </row>
    <row r="88" spans="1:15" x14ac:dyDescent="0.4">
      <c r="A88" s="66"/>
      <c r="B88" s="67"/>
      <c r="C88" s="107"/>
      <c r="D88" s="278" t="s">
        <v>3</v>
      </c>
      <c r="E88" s="109"/>
      <c r="F88" s="109"/>
      <c r="G88" s="109"/>
      <c r="H88" s="117"/>
      <c r="I88" s="111"/>
      <c r="J88" s="129"/>
      <c r="K88" s="113"/>
      <c r="L88" s="80"/>
      <c r="M88" s="39"/>
      <c r="N88" s="39"/>
      <c r="O88" s="39"/>
    </row>
    <row r="89" spans="1:15" x14ac:dyDescent="0.4">
      <c r="A89" s="66"/>
      <c r="B89" s="67"/>
      <c r="C89" s="107">
        <v>12</v>
      </c>
      <c r="D89" s="108" t="s">
        <v>152</v>
      </c>
      <c r="E89" s="109"/>
      <c r="F89" s="109"/>
      <c r="G89" s="109"/>
      <c r="H89" s="117" t="e">
        <f>H60/5</f>
        <v>#DIV/0!</v>
      </c>
      <c r="I89" s="111" t="s">
        <v>2</v>
      </c>
      <c r="J89" s="282">
        <v>25</v>
      </c>
      <c r="K89" s="113" t="e">
        <f>J89*H89</f>
        <v>#DIV/0!</v>
      </c>
      <c r="L89" s="80"/>
      <c r="M89" s="39"/>
      <c r="N89" s="39"/>
      <c r="O89" s="39"/>
    </row>
    <row r="90" spans="1:15" x14ac:dyDescent="0.4">
      <c r="A90" s="66"/>
      <c r="B90" s="67"/>
      <c r="C90" s="107"/>
      <c r="D90" s="278" t="s">
        <v>69</v>
      </c>
      <c r="E90" s="109"/>
      <c r="F90" s="109"/>
      <c r="G90" s="109"/>
      <c r="H90" s="117"/>
      <c r="I90" s="111"/>
      <c r="J90" s="129"/>
      <c r="K90" s="113"/>
      <c r="L90" s="80"/>
      <c r="M90" s="39"/>
      <c r="N90" s="39"/>
      <c r="O90" s="39"/>
    </row>
    <row r="91" spans="1:15" x14ac:dyDescent="0.4">
      <c r="A91" s="66"/>
      <c r="B91" s="67"/>
      <c r="C91" s="150">
        <v>13</v>
      </c>
      <c r="D91" s="124" t="s">
        <v>153</v>
      </c>
      <c r="E91" s="109"/>
      <c r="F91" s="109"/>
      <c r="G91" s="109"/>
      <c r="H91" s="155" t="e">
        <f>IF(H92&gt;0,H92,0)</f>
        <v>#DIV/0!</v>
      </c>
      <c r="I91" s="111" t="s">
        <v>2</v>
      </c>
      <c r="J91" s="282">
        <v>25</v>
      </c>
      <c r="K91" s="113" t="e">
        <f>J91*H92</f>
        <v>#DIV/0!</v>
      </c>
      <c r="L91" s="80"/>
      <c r="M91" s="39"/>
      <c r="N91" s="39"/>
      <c r="O91" s="39"/>
    </row>
    <row r="92" spans="1:15" x14ac:dyDescent="0.4">
      <c r="A92" s="66"/>
      <c r="B92" s="67"/>
      <c r="C92" s="107"/>
      <c r="D92" s="278" t="s">
        <v>154</v>
      </c>
      <c r="E92" s="109"/>
      <c r="F92" s="109"/>
      <c r="G92" s="109"/>
      <c r="H92" s="254" t="e">
        <f>H58/10</f>
        <v>#DIV/0!</v>
      </c>
      <c r="I92" s="111"/>
      <c r="J92" s="336"/>
      <c r="K92" s="113"/>
      <c r="L92" s="80"/>
      <c r="M92" s="39"/>
      <c r="N92" s="39"/>
      <c r="O92" s="39"/>
    </row>
    <row r="93" spans="1:15" x14ac:dyDescent="0.4">
      <c r="A93" s="66"/>
      <c r="B93" s="67"/>
      <c r="C93" s="107"/>
      <c r="D93" s="278"/>
      <c r="E93" s="109"/>
      <c r="F93" s="109"/>
      <c r="G93" s="109"/>
      <c r="H93" s="117"/>
      <c r="I93" s="111"/>
      <c r="J93" s="130"/>
      <c r="K93" s="113"/>
      <c r="L93" s="80"/>
      <c r="M93" s="39"/>
      <c r="N93" s="39"/>
      <c r="O93" s="39"/>
    </row>
    <row r="94" spans="1:15" x14ac:dyDescent="0.4">
      <c r="A94" s="93"/>
      <c r="B94" s="94"/>
      <c r="C94" s="156"/>
      <c r="D94" s="132" t="s">
        <v>55</v>
      </c>
      <c r="E94" s="146"/>
      <c r="F94" s="146"/>
      <c r="G94" s="146"/>
      <c r="H94" s="147"/>
      <c r="I94" s="148"/>
      <c r="J94" s="157"/>
      <c r="K94" s="137" t="e">
        <f>SUM(K87:K92)</f>
        <v>#DIV/0!</v>
      </c>
      <c r="L94" s="88"/>
      <c r="M94" s="33"/>
      <c r="N94" s="33"/>
      <c r="O94" s="33"/>
    </row>
    <row r="95" spans="1:15" x14ac:dyDescent="0.4">
      <c r="A95" s="95"/>
      <c r="B95" s="96"/>
      <c r="C95" s="158"/>
      <c r="D95" s="159"/>
      <c r="E95" s="160"/>
      <c r="F95" s="160"/>
      <c r="G95" s="109" t="s">
        <v>63</v>
      </c>
      <c r="H95" s="152"/>
      <c r="I95" s="153"/>
      <c r="J95" s="161"/>
      <c r="K95" s="154"/>
      <c r="L95" s="92"/>
      <c r="M95" s="37"/>
      <c r="N95" s="35"/>
      <c r="O95" s="35"/>
    </row>
    <row r="96" spans="1:15" x14ac:dyDescent="0.4">
      <c r="A96" s="95"/>
      <c r="B96" s="96"/>
      <c r="C96" s="158"/>
      <c r="D96" s="159"/>
      <c r="E96" s="160"/>
      <c r="F96" s="160"/>
      <c r="G96" s="160"/>
      <c r="H96" s="152"/>
      <c r="I96" s="153"/>
      <c r="J96" s="161"/>
      <c r="K96" s="154"/>
      <c r="L96" s="92"/>
      <c r="M96" s="37"/>
      <c r="N96" s="36"/>
      <c r="O96" s="37"/>
    </row>
    <row r="97" spans="1:15" x14ac:dyDescent="0.4">
      <c r="A97" s="95"/>
      <c r="B97" s="96"/>
      <c r="C97" s="158"/>
      <c r="D97" s="162"/>
      <c r="E97" s="160"/>
      <c r="F97" s="162"/>
      <c r="G97" s="160"/>
      <c r="H97" s="162"/>
      <c r="I97" s="153"/>
      <c r="J97" s="163" t="s">
        <v>177</v>
      </c>
      <c r="K97" s="340" t="e">
        <f>K85+K94</f>
        <v>#DIV/0!</v>
      </c>
      <c r="L97" s="97"/>
      <c r="M97" s="37"/>
      <c r="N97" s="38"/>
      <c r="O97" s="38"/>
    </row>
    <row r="98" spans="1:15" ht="9.75" customHeight="1" x14ac:dyDescent="0.4">
      <c r="A98" s="95"/>
      <c r="B98" s="96"/>
      <c r="C98" s="164"/>
      <c r="D98" s="162"/>
      <c r="E98" s="160"/>
      <c r="F98" s="165"/>
      <c r="G98" s="166"/>
      <c r="H98" s="167"/>
      <c r="I98" s="165"/>
      <c r="J98" s="168"/>
      <c r="K98" s="169"/>
      <c r="L98" s="63"/>
      <c r="M98" s="37"/>
      <c r="N98" s="38"/>
      <c r="O98" s="38"/>
    </row>
    <row r="99" spans="1:15" ht="36.75" customHeight="1" x14ac:dyDescent="0.4">
      <c r="A99" s="66"/>
      <c r="B99" s="67"/>
      <c r="C99" s="170"/>
      <c r="D99" s="108"/>
      <c r="E99" s="109"/>
      <c r="F99" s="370" t="s">
        <v>155</v>
      </c>
      <c r="G99" s="371"/>
      <c r="H99" s="371"/>
      <c r="I99" s="371"/>
      <c r="J99" s="371"/>
      <c r="K99" s="371"/>
      <c r="L99" s="98"/>
      <c r="M99" s="26"/>
      <c r="N99" s="26"/>
      <c r="O99" s="26"/>
    </row>
    <row r="100" spans="1:15" ht="13" thickBot="1" x14ac:dyDescent="0.45">
      <c r="A100" s="99"/>
      <c r="B100" s="100"/>
      <c r="C100" s="171"/>
      <c r="D100" s="172"/>
      <c r="E100" s="173"/>
      <c r="F100" s="173"/>
      <c r="G100" s="173"/>
      <c r="H100" s="174"/>
      <c r="I100" s="174"/>
      <c r="J100" s="174"/>
      <c r="K100" s="175"/>
      <c r="L100" s="101"/>
      <c r="M100" s="37"/>
      <c r="N100" s="38"/>
      <c r="O100" s="38"/>
    </row>
    <row r="101" spans="1:15" x14ac:dyDescent="0.4">
      <c r="A101" s="39"/>
      <c r="B101" s="39"/>
      <c r="C101" s="40"/>
      <c r="D101" s="28"/>
      <c r="E101" s="9"/>
      <c r="F101" s="9"/>
      <c r="G101" s="369"/>
      <c r="H101" s="369"/>
      <c r="I101" s="369"/>
      <c r="J101" s="369"/>
      <c r="K101" s="41"/>
      <c r="L101" s="41"/>
      <c r="M101" s="39"/>
      <c r="N101" s="39"/>
      <c r="O101" s="39"/>
    </row>
    <row r="102" spans="1:15" x14ac:dyDescent="0.4">
      <c r="A102" s="24"/>
      <c r="B102" s="24"/>
      <c r="C102" s="42"/>
      <c r="D102" s="43"/>
      <c r="E102" s="43"/>
      <c r="F102" s="43"/>
      <c r="G102" s="44"/>
      <c r="H102" s="45"/>
      <c r="I102" s="43"/>
      <c r="J102" s="46"/>
      <c r="K102" s="24"/>
      <c r="L102" s="24"/>
    </row>
    <row r="103" spans="1:15" x14ac:dyDescent="0.4">
      <c r="A103" s="24"/>
      <c r="B103" s="24"/>
      <c r="C103" s="42"/>
      <c r="D103" s="43"/>
      <c r="E103" s="43"/>
      <c r="F103" s="43"/>
      <c r="G103" s="44"/>
      <c r="H103" s="45"/>
      <c r="I103" s="43"/>
      <c r="J103" s="46"/>
      <c r="K103" s="24"/>
      <c r="L103" s="24"/>
    </row>
    <row r="104" spans="1:15" x14ac:dyDescent="0.4">
      <c r="A104" s="24"/>
      <c r="B104" s="24"/>
      <c r="C104" s="42"/>
      <c r="D104" s="43"/>
      <c r="E104" s="43"/>
      <c r="F104" s="43"/>
      <c r="G104" s="44"/>
      <c r="H104" s="45"/>
      <c r="I104" s="43"/>
      <c r="J104" s="46"/>
      <c r="K104" s="24"/>
      <c r="L104" s="24"/>
    </row>
    <row r="105" spans="1:15" x14ac:dyDescent="0.4">
      <c r="A105" s="24"/>
      <c r="B105" s="24"/>
      <c r="C105" s="42"/>
      <c r="D105" s="43"/>
      <c r="E105" s="43"/>
      <c r="F105" s="43"/>
      <c r="G105" s="44"/>
      <c r="H105" s="45"/>
      <c r="I105" s="43"/>
      <c r="J105" s="46"/>
      <c r="K105" s="24"/>
      <c r="L105" s="24"/>
    </row>
    <row r="106" spans="1:15" x14ac:dyDescent="0.4">
      <c r="A106" s="24"/>
      <c r="B106" s="24"/>
      <c r="C106" s="42"/>
      <c r="D106" s="43"/>
      <c r="E106" s="43"/>
      <c r="F106" s="43"/>
      <c r="G106" s="44"/>
      <c r="H106" s="45"/>
      <c r="I106" s="43"/>
      <c r="J106" s="46"/>
      <c r="K106" s="24"/>
      <c r="L106" s="24"/>
    </row>
    <row r="107" spans="1:15" x14ac:dyDescent="0.4">
      <c r="A107" s="24"/>
      <c r="B107" s="24"/>
      <c r="C107" s="42"/>
      <c r="D107" s="43"/>
      <c r="E107" s="43"/>
      <c r="F107" s="43"/>
      <c r="G107" s="44"/>
      <c r="H107" s="45"/>
      <c r="I107" s="43"/>
      <c r="J107" s="46"/>
      <c r="K107" s="24"/>
      <c r="L107" s="24"/>
    </row>
    <row r="108" spans="1:15" x14ac:dyDescent="0.4">
      <c r="A108" s="24"/>
      <c r="B108" s="24"/>
      <c r="C108" s="42"/>
      <c r="D108" s="43"/>
      <c r="E108" s="43"/>
      <c r="F108" s="43"/>
      <c r="G108" s="44"/>
      <c r="H108" s="45"/>
      <c r="I108" s="43"/>
      <c r="J108" s="46"/>
      <c r="K108" s="24"/>
      <c r="L108" s="24"/>
    </row>
    <row r="109" spans="1:15" x14ac:dyDescent="0.4">
      <c r="A109" s="24"/>
      <c r="B109" s="24"/>
      <c r="C109" s="42"/>
      <c r="D109" s="43"/>
      <c r="E109" s="43"/>
      <c r="F109" s="43"/>
      <c r="G109" s="44"/>
      <c r="H109" s="45"/>
      <c r="I109" s="43"/>
      <c r="J109" s="46"/>
      <c r="K109" s="24"/>
      <c r="L109" s="24"/>
    </row>
    <row r="110" spans="1:15" x14ac:dyDescent="0.4">
      <c r="A110" s="24"/>
      <c r="B110" s="24"/>
      <c r="C110" s="42"/>
      <c r="D110" s="43"/>
      <c r="E110" s="43"/>
      <c r="F110" s="43"/>
      <c r="G110" s="44"/>
      <c r="H110" s="45"/>
      <c r="I110" s="43"/>
      <c r="J110" s="46"/>
      <c r="K110" s="24"/>
      <c r="L110" s="24"/>
    </row>
    <row r="111" spans="1:15" x14ac:dyDescent="0.4">
      <c r="A111" s="24"/>
      <c r="B111" s="24"/>
      <c r="C111" s="42"/>
      <c r="D111" s="43"/>
      <c r="E111" s="43"/>
      <c r="F111" s="43"/>
      <c r="G111" s="44"/>
      <c r="H111" s="45"/>
      <c r="I111" s="43"/>
      <c r="J111" s="46"/>
      <c r="K111" s="24"/>
      <c r="L111" s="24"/>
    </row>
    <row r="112" spans="1:15" x14ac:dyDescent="0.4">
      <c r="A112" s="24"/>
      <c r="B112" s="24"/>
      <c r="C112" s="42"/>
      <c r="D112" s="43"/>
      <c r="E112" s="43"/>
      <c r="F112" s="43"/>
      <c r="G112" s="44"/>
      <c r="H112" s="45"/>
      <c r="I112" s="43"/>
      <c r="J112" s="46"/>
      <c r="K112" s="24"/>
      <c r="L112" s="24"/>
    </row>
    <row r="113" spans="1:12" x14ac:dyDescent="0.4">
      <c r="A113" s="24"/>
      <c r="B113" s="24"/>
      <c r="C113" s="42"/>
      <c r="D113" s="43"/>
      <c r="E113" s="43"/>
      <c r="F113" s="43"/>
      <c r="G113" s="44"/>
      <c r="H113" s="45"/>
      <c r="I113" s="43"/>
      <c r="J113" s="46"/>
      <c r="K113" s="24"/>
      <c r="L113" s="24"/>
    </row>
    <row r="114" spans="1:12" x14ac:dyDescent="0.4">
      <c r="A114" s="24"/>
      <c r="B114" s="24"/>
      <c r="C114" s="42"/>
      <c r="D114" s="43"/>
      <c r="E114" s="43"/>
      <c r="F114" s="43"/>
      <c r="G114" s="44"/>
      <c r="H114" s="45"/>
      <c r="I114" s="43"/>
      <c r="J114" s="46"/>
      <c r="K114" s="24"/>
      <c r="L114" s="24"/>
    </row>
    <row r="115" spans="1:12" x14ac:dyDescent="0.4">
      <c r="A115" s="24"/>
      <c r="B115" s="24"/>
      <c r="C115" s="42"/>
      <c r="D115" s="43"/>
      <c r="E115" s="43"/>
      <c r="F115" s="43"/>
      <c r="G115" s="44"/>
      <c r="H115" s="45"/>
      <c r="I115" s="43"/>
      <c r="J115" s="46"/>
      <c r="K115" s="24"/>
      <c r="L115" s="24"/>
    </row>
    <row r="116" spans="1:12" x14ac:dyDescent="0.4">
      <c r="A116" s="24"/>
      <c r="B116" s="24"/>
      <c r="C116" s="42"/>
      <c r="D116" s="43"/>
      <c r="E116" s="43"/>
      <c r="F116" s="43"/>
      <c r="G116" s="44"/>
      <c r="H116" s="45"/>
      <c r="I116" s="43"/>
      <c r="J116" s="46"/>
      <c r="K116" s="24"/>
      <c r="L116" s="24"/>
    </row>
    <row r="117" spans="1:12" x14ac:dyDescent="0.4">
      <c r="A117" s="24"/>
      <c r="B117" s="24"/>
      <c r="C117" s="42"/>
      <c r="D117" s="43"/>
      <c r="E117" s="43"/>
      <c r="F117" s="43"/>
      <c r="G117" s="44"/>
      <c r="H117" s="45"/>
      <c r="I117" s="43"/>
      <c r="J117" s="46"/>
      <c r="K117" s="24"/>
      <c r="L117" s="24"/>
    </row>
    <row r="118" spans="1:12" x14ac:dyDescent="0.4">
      <c r="A118" s="24"/>
      <c r="B118" s="24"/>
      <c r="C118" s="42"/>
      <c r="D118" s="43"/>
      <c r="E118" s="43"/>
      <c r="F118" s="43"/>
      <c r="G118" s="44"/>
      <c r="H118" s="45"/>
      <c r="I118" s="43"/>
      <c r="J118" s="46"/>
      <c r="K118" s="24"/>
      <c r="L118" s="24"/>
    </row>
    <row r="119" spans="1:12" x14ac:dyDescent="0.4">
      <c r="A119" s="24"/>
      <c r="B119" s="24"/>
      <c r="C119" s="42"/>
      <c r="D119" s="43"/>
      <c r="E119" s="43"/>
      <c r="F119" s="43"/>
      <c r="G119" s="44"/>
      <c r="H119" s="45"/>
      <c r="I119" s="43"/>
      <c r="J119" s="46"/>
      <c r="K119" s="24"/>
      <c r="L119" s="24"/>
    </row>
    <row r="120" spans="1:12" x14ac:dyDescent="0.4">
      <c r="A120" s="24"/>
      <c r="B120" s="24"/>
      <c r="C120" s="42"/>
      <c r="D120" s="43"/>
      <c r="E120" s="43"/>
      <c r="F120" s="43"/>
      <c r="G120" s="44"/>
      <c r="H120" s="45"/>
      <c r="I120" s="43"/>
      <c r="J120" s="46"/>
      <c r="K120" s="24"/>
      <c r="L120" s="24"/>
    </row>
    <row r="121" spans="1:12" x14ac:dyDescent="0.4">
      <c r="A121" s="24"/>
      <c r="B121" s="24"/>
      <c r="C121" s="42"/>
      <c r="D121" s="43"/>
      <c r="E121" s="43"/>
      <c r="F121" s="43"/>
      <c r="G121" s="44"/>
      <c r="H121" s="45"/>
      <c r="I121" s="43"/>
      <c r="J121" s="46"/>
      <c r="K121" s="24"/>
      <c r="L121" s="24"/>
    </row>
    <row r="122" spans="1:12" x14ac:dyDescent="0.4">
      <c r="A122" s="24"/>
      <c r="B122" s="24"/>
      <c r="C122" s="42"/>
      <c r="D122" s="43"/>
      <c r="E122" s="43"/>
      <c r="F122" s="43"/>
      <c r="G122" s="44"/>
      <c r="H122" s="45"/>
      <c r="I122" s="43"/>
      <c r="J122" s="46"/>
      <c r="K122" s="24"/>
      <c r="L122" s="24"/>
    </row>
    <row r="123" spans="1:12" x14ac:dyDescent="0.4">
      <c r="A123" s="24"/>
      <c r="B123" s="24"/>
      <c r="C123" s="42"/>
      <c r="D123" s="43"/>
      <c r="E123" s="43"/>
      <c r="F123" s="43"/>
      <c r="G123" s="44"/>
      <c r="H123" s="45"/>
      <c r="I123" s="43"/>
      <c r="J123" s="46"/>
      <c r="K123" s="24"/>
      <c r="L123" s="24"/>
    </row>
    <row r="124" spans="1:12" x14ac:dyDescent="0.4">
      <c r="A124" s="24"/>
      <c r="B124" s="24"/>
      <c r="C124" s="42"/>
      <c r="D124" s="43"/>
      <c r="E124" s="43"/>
      <c r="F124" s="43"/>
      <c r="G124" s="44"/>
      <c r="H124" s="45"/>
      <c r="I124" s="43"/>
      <c r="J124" s="46"/>
      <c r="K124" s="24"/>
      <c r="L124" s="24"/>
    </row>
    <row r="125" spans="1:12" x14ac:dyDescent="0.4">
      <c r="A125" s="24"/>
      <c r="B125" s="24"/>
      <c r="C125" s="42"/>
      <c r="D125" s="43"/>
      <c r="E125" s="43"/>
      <c r="F125" s="43"/>
      <c r="G125" s="44"/>
      <c r="H125" s="45"/>
      <c r="I125" s="43"/>
      <c r="J125" s="46"/>
      <c r="K125" s="24"/>
      <c r="L125" s="24"/>
    </row>
    <row r="126" spans="1:12" x14ac:dyDescent="0.4">
      <c r="A126" s="24"/>
      <c r="B126" s="24"/>
      <c r="C126" s="42"/>
      <c r="D126" s="43"/>
      <c r="E126" s="43"/>
      <c r="F126" s="43"/>
      <c r="G126" s="44"/>
      <c r="H126" s="45"/>
      <c r="I126" s="43"/>
      <c r="J126" s="46"/>
      <c r="K126" s="24"/>
      <c r="L126" s="24"/>
    </row>
    <row r="127" spans="1:12" x14ac:dyDescent="0.4">
      <c r="A127" s="24"/>
      <c r="B127" s="24"/>
      <c r="C127" s="42"/>
      <c r="D127" s="43"/>
      <c r="E127" s="43"/>
      <c r="F127" s="43"/>
      <c r="G127" s="44"/>
      <c r="H127" s="45"/>
      <c r="I127" s="43"/>
      <c r="J127" s="46"/>
      <c r="K127" s="24"/>
      <c r="L127" s="24"/>
    </row>
    <row r="128" spans="1:12" x14ac:dyDescent="0.4">
      <c r="A128" s="24"/>
      <c r="B128" s="24"/>
      <c r="C128" s="42"/>
      <c r="D128" s="43"/>
      <c r="E128" s="43"/>
      <c r="F128" s="43"/>
      <c r="G128" s="44"/>
      <c r="H128" s="45"/>
      <c r="I128" s="43"/>
      <c r="J128" s="46"/>
      <c r="K128" s="24"/>
      <c r="L128" s="24"/>
    </row>
    <row r="129" spans="1:12" x14ac:dyDescent="0.4">
      <c r="A129" s="24"/>
      <c r="B129" s="24"/>
      <c r="C129" s="42"/>
      <c r="D129" s="43"/>
      <c r="E129" s="43"/>
      <c r="F129" s="43"/>
      <c r="G129" s="44"/>
      <c r="H129" s="45"/>
      <c r="I129" s="43"/>
      <c r="J129" s="46"/>
      <c r="K129" s="24"/>
      <c r="L129" s="24"/>
    </row>
    <row r="130" spans="1:12" x14ac:dyDescent="0.4">
      <c r="A130" s="24"/>
      <c r="B130" s="24"/>
      <c r="C130" s="42"/>
      <c r="D130" s="43"/>
      <c r="E130" s="43"/>
      <c r="F130" s="43"/>
      <c r="G130" s="44"/>
      <c r="H130" s="45"/>
      <c r="I130" s="43"/>
      <c r="J130" s="46"/>
      <c r="K130" s="24"/>
      <c r="L130" s="24"/>
    </row>
    <row r="131" spans="1:12" x14ac:dyDescent="0.4">
      <c r="A131" s="24"/>
      <c r="B131" s="24"/>
      <c r="C131" s="42"/>
      <c r="D131" s="43"/>
      <c r="E131" s="43"/>
      <c r="F131" s="43"/>
      <c r="G131" s="44"/>
      <c r="H131" s="45"/>
      <c r="I131" s="43"/>
      <c r="J131" s="46"/>
      <c r="K131" s="24"/>
      <c r="L131" s="24"/>
    </row>
    <row r="132" spans="1:12" x14ac:dyDescent="0.4">
      <c r="A132" s="24"/>
      <c r="B132" s="24"/>
      <c r="C132" s="42"/>
      <c r="D132" s="43"/>
      <c r="E132" s="43"/>
      <c r="F132" s="43"/>
      <c r="G132" s="44"/>
      <c r="H132" s="45"/>
      <c r="I132" s="43"/>
      <c r="J132" s="46"/>
      <c r="K132" s="24"/>
      <c r="L132" s="24"/>
    </row>
    <row r="133" spans="1:12" x14ac:dyDescent="0.4">
      <c r="A133" s="24"/>
      <c r="B133" s="24"/>
      <c r="C133" s="42"/>
      <c r="D133" s="43"/>
      <c r="E133" s="43"/>
      <c r="F133" s="43"/>
      <c r="G133" s="44"/>
      <c r="H133" s="45"/>
      <c r="I133" s="43"/>
      <c r="J133" s="46"/>
      <c r="K133" s="24"/>
      <c r="L133" s="24"/>
    </row>
    <row r="134" spans="1:12" x14ac:dyDescent="0.4">
      <c r="A134" s="24"/>
      <c r="B134" s="24"/>
      <c r="C134" s="42"/>
      <c r="D134" s="43"/>
      <c r="E134" s="43"/>
      <c r="F134" s="43"/>
      <c r="G134" s="44"/>
      <c r="H134" s="45"/>
      <c r="I134" s="43"/>
      <c r="J134" s="46"/>
      <c r="K134" s="24"/>
      <c r="L134" s="24"/>
    </row>
    <row r="135" spans="1:12" x14ac:dyDescent="0.4">
      <c r="A135" s="24"/>
      <c r="B135" s="24"/>
      <c r="C135" s="42"/>
      <c r="D135" s="43"/>
      <c r="E135" s="43"/>
      <c r="F135" s="43"/>
      <c r="G135" s="44"/>
      <c r="H135" s="45"/>
      <c r="I135" s="43"/>
      <c r="J135" s="46"/>
      <c r="K135" s="24"/>
      <c r="L135" s="24"/>
    </row>
    <row r="136" spans="1:12" x14ac:dyDescent="0.4">
      <c r="A136" s="24"/>
      <c r="B136" s="24"/>
      <c r="C136" s="42"/>
      <c r="D136" s="43"/>
      <c r="E136" s="43"/>
      <c r="F136" s="43"/>
      <c r="G136" s="44"/>
      <c r="H136" s="45"/>
      <c r="I136" s="43"/>
      <c r="J136" s="46"/>
      <c r="K136" s="24"/>
      <c r="L136" s="24"/>
    </row>
    <row r="137" spans="1:12" x14ac:dyDescent="0.4">
      <c r="A137" s="24"/>
      <c r="B137" s="24"/>
      <c r="C137" s="42"/>
      <c r="D137" s="43"/>
      <c r="E137" s="43"/>
      <c r="F137" s="43"/>
      <c r="G137" s="44"/>
      <c r="H137" s="45"/>
      <c r="I137" s="43"/>
      <c r="J137" s="46"/>
      <c r="K137" s="24"/>
      <c r="L137" s="24"/>
    </row>
    <row r="138" spans="1:12" x14ac:dyDescent="0.4">
      <c r="A138" s="24"/>
      <c r="B138" s="24"/>
      <c r="C138" s="42"/>
      <c r="D138" s="43"/>
      <c r="E138" s="43"/>
      <c r="F138" s="43"/>
      <c r="G138" s="44"/>
      <c r="H138" s="45"/>
      <c r="I138" s="43"/>
      <c r="J138" s="46"/>
      <c r="K138" s="24"/>
      <c r="L138" s="24"/>
    </row>
    <row r="139" spans="1:12" x14ac:dyDescent="0.4">
      <c r="A139" s="24"/>
      <c r="B139" s="24"/>
      <c r="C139" s="42"/>
      <c r="D139" s="43"/>
      <c r="E139" s="43"/>
      <c r="F139" s="43"/>
      <c r="G139" s="44"/>
      <c r="H139" s="45"/>
      <c r="I139" s="43"/>
      <c r="J139" s="46"/>
      <c r="K139" s="24"/>
      <c r="L139" s="24"/>
    </row>
    <row r="140" spans="1:12" x14ac:dyDescent="0.4">
      <c r="A140" s="24"/>
      <c r="B140" s="24"/>
      <c r="C140" s="42"/>
      <c r="D140" s="43"/>
      <c r="E140" s="43"/>
      <c r="F140" s="43"/>
      <c r="G140" s="44"/>
      <c r="H140" s="45"/>
      <c r="I140" s="43"/>
      <c r="J140" s="46"/>
      <c r="K140" s="24"/>
      <c r="L140" s="24"/>
    </row>
    <row r="141" spans="1:12" x14ac:dyDescent="0.4">
      <c r="A141" s="24"/>
      <c r="B141" s="24"/>
      <c r="C141" s="42"/>
      <c r="D141" s="43"/>
      <c r="E141" s="43"/>
      <c r="F141" s="43"/>
      <c r="G141" s="44"/>
      <c r="H141" s="45"/>
      <c r="I141" s="43"/>
      <c r="J141" s="46"/>
      <c r="K141" s="24"/>
      <c r="L141" s="24"/>
    </row>
    <row r="142" spans="1:12" x14ac:dyDescent="0.4">
      <c r="A142" s="24"/>
      <c r="B142" s="24"/>
      <c r="C142" s="42"/>
      <c r="D142" s="43"/>
      <c r="E142" s="43"/>
      <c r="F142" s="43"/>
      <c r="G142" s="44"/>
      <c r="H142" s="45"/>
      <c r="I142" s="43"/>
      <c r="J142" s="46"/>
      <c r="K142" s="24"/>
      <c r="L142" s="24"/>
    </row>
    <row r="143" spans="1:12" x14ac:dyDescent="0.4">
      <c r="A143" s="24"/>
      <c r="B143" s="24"/>
      <c r="C143" s="42"/>
      <c r="D143" s="43"/>
      <c r="E143" s="43"/>
      <c r="F143" s="43"/>
      <c r="G143" s="44"/>
      <c r="H143" s="45"/>
      <c r="I143" s="43"/>
      <c r="J143" s="46"/>
      <c r="K143" s="24"/>
      <c r="L143" s="24"/>
    </row>
    <row r="144" spans="1:12" x14ac:dyDescent="0.4">
      <c r="A144" s="24"/>
      <c r="B144" s="24"/>
      <c r="C144" s="42"/>
      <c r="D144" s="43"/>
      <c r="E144" s="43"/>
      <c r="F144" s="43"/>
      <c r="G144" s="44"/>
      <c r="H144" s="45"/>
      <c r="I144" s="43"/>
      <c r="J144" s="46"/>
      <c r="K144" s="24"/>
      <c r="L144" s="24"/>
    </row>
    <row r="145" spans="1:12" x14ac:dyDescent="0.4">
      <c r="A145" s="24"/>
      <c r="B145" s="24"/>
      <c r="C145" s="42"/>
      <c r="D145" s="43"/>
      <c r="E145" s="43"/>
      <c r="F145" s="43"/>
      <c r="G145" s="44"/>
      <c r="H145" s="45"/>
      <c r="I145" s="43"/>
      <c r="J145" s="46"/>
      <c r="K145" s="24"/>
      <c r="L145" s="24"/>
    </row>
    <row r="146" spans="1:12" x14ac:dyDescent="0.4">
      <c r="A146" s="24"/>
      <c r="B146" s="24"/>
      <c r="C146" s="42"/>
      <c r="D146" s="43"/>
      <c r="E146" s="43"/>
      <c r="F146" s="43"/>
      <c r="G146" s="44"/>
      <c r="H146" s="45"/>
      <c r="I146" s="43"/>
      <c r="J146" s="46"/>
      <c r="K146" s="24"/>
      <c r="L146" s="24"/>
    </row>
    <row r="147" spans="1:12" x14ac:dyDescent="0.4">
      <c r="A147" s="24"/>
      <c r="B147" s="24"/>
      <c r="C147" s="42"/>
      <c r="D147" s="43"/>
      <c r="E147" s="43"/>
      <c r="F147" s="43"/>
      <c r="G147" s="44"/>
      <c r="H147" s="45"/>
      <c r="I147" s="43"/>
      <c r="J147" s="46"/>
      <c r="K147" s="24"/>
      <c r="L147" s="24"/>
    </row>
    <row r="148" spans="1:12" x14ac:dyDescent="0.4">
      <c r="A148" s="24"/>
      <c r="B148" s="24"/>
      <c r="C148" s="42"/>
      <c r="D148" s="43"/>
      <c r="E148" s="43"/>
      <c r="F148" s="43"/>
      <c r="G148" s="44"/>
      <c r="H148" s="45"/>
      <c r="I148" s="43"/>
      <c r="J148" s="46"/>
      <c r="K148" s="24"/>
      <c r="L148" s="24"/>
    </row>
    <row r="149" spans="1:12" x14ac:dyDescent="0.4">
      <c r="A149" s="24"/>
      <c r="B149" s="24"/>
      <c r="C149" s="42"/>
      <c r="D149" s="43"/>
      <c r="E149" s="43"/>
      <c r="F149" s="43"/>
      <c r="G149" s="44"/>
      <c r="H149" s="45"/>
      <c r="I149" s="43"/>
      <c r="J149" s="46"/>
      <c r="K149" s="24"/>
      <c r="L149" s="24"/>
    </row>
    <row r="150" spans="1:12" x14ac:dyDescent="0.4">
      <c r="A150" s="24"/>
      <c r="B150" s="24"/>
      <c r="C150" s="42"/>
      <c r="D150" s="43"/>
      <c r="E150" s="43"/>
      <c r="F150" s="43"/>
      <c r="G150" s="44"/>
      <c r="H150" s="45"/>
      <c r="I150" s="43"/>
      <c r="J150" s="46"/>
      <c r="K150" s="24"/>
      <c r="L150" s="24"/>
    </row>
    <row r="151" spans="1:12" x14ac:dyDescent="0.4">
      <c r="A151" s="24"/>
      <c r="B151" s="24"/>
      <c r="C151" s="42"/>
      <c r="D151" s="43"/>
      <c r="E151" s="43"/>
      <c r="F151" s="43"/>
      <c r="G151" s="44"/>
      <c r="H151" s="45"/>
      <c r="I151" s="43"/>
      <c r="J151" s="46"/>
      <c r="K151" s="24"/>
      <c r="L151" s="24"/>
    </row>
    <row r="152" spans="1:12" x14ac:dyDescent="0.4">
      <c r="A152" s="24"/>
      <c r="B152" s="24"/>
      <c r="C152" s="42"/>
      <c r="D152" s="43"/>
      <c r="E152" s="43"/>
      <c r="F152" s="43"/>
      <c r="G152" s="44"/>
      <c r="H152" s="45"/>
      <c r="I152" s="43"/>
      <c r="J152" s="46"/>
      <c r="K152" s="24"/>
      <c r="L152" s="24"/>
    </row>
    <row r="153" spans="1:12" x14ac:dyDescent="0.4">
      <c r="A153" s="24"/>
      <c r="B153" s="24"/>
      <c r="C153" s="42"/>
      <c r="D153" s="43"/>
      <c r="E153" s="43"/>
      <c r="F153" s="43"/>
      <c r="G153" s="44"/>
      <c r="H153" s="45"/>
      <c r="I153" s="43"/>
      <c r="J153" s="46"/>
      <c r="K153" s="24"/>
      <c r="L153" s="24"/>
    </row>
    <row r="154" spans="1:12" x14ac:dyDescent="0.4">
      <c r="A154" s="24"/>
      <c r="B154" s="24"/>
      <c r="C154" s="42"/>
      <c r="D154" s="43"/>
      <c r="E154" s="43"/>
      <c r="F154" s="43"/>
      <c r="G154" s="44"/>
      <c r="H154" s="45"/>
      <c r="I154" s="43"/>
      <c r="J154" s="46"/>
      <c r="K154" s="24"/>
      <c r="L154" s="24"/>
    </row>
    <row r="155" spans="1:12" x14ac:dyDescent="0.4">
      <c r="A155" s="24"/>
      <c r="B155" s="24"/>
      <c r="C155" s="42"/>
      <c r="D155" s="43"/>
      <c r="E155" s="43"/>
      <c r="F155" s="43"/>
      <c r="G155" s="44"/>
      <c r="H155" s="45"/>
      <c r="I155" s="43"/>
      <c r="J155" s="46"/>
      <c r="K155" s="24"/>
      <c r="L155" s="24"/>
    </row>
    <row r="156" spans="1:12" x14ac:dyDescent="0.4">
      <c r="A156" s="24"/>
      <c r="B156" s="24"/>
      <c r="C156" s="42"/>
      <c r="D156" s="43"/>
      <c r="E156" s="43"/>
      <c r="F156" s="43"/>
      <c r="G156" s="44"/>
      <c r="H156" s="45"/>
      <c r="I156" s="43"/>
      <c r="J156" s="46"/>
      <c r="K156" s="24"/>
      <c r="L156" s="24"/>
    </row>
    <row r="157" spans="1:12" x14ac:dyDescent="0.4">
      <c r="A157" s="24"/>
      <c r="B157" s="24"/>
      <c r="C157" s="42"/>
      <c r="D157" s="43"/>
      <c r="E157" s="43"/>
      <c r="F157" s="43"/>
      <c r="G157" s="44"/>
      <c r="H157" s="45"/>
      <c r="I157" s="43"/>
      <c r="J157" s="46"/>
      <c r="K157" s="24"/>
      <c r="L157" s="24"/>
    </row>
    <row r="158" spans="1:12" x14ac:dyDescent="0.4">
      <c r="A158" s="24"/>
      <c r="B158" s="24"/>
      <c r="C158" s="42"/>
      <c r="D158" s="43"/>
      <c r="E158" s="43"/>
      <c r="F158" s="43"/>
      <c r="G158" s="44"/>
      <c r="H158" s="45"/>
      <c r="I158" s="43"/>
      <c r="J158" s="46"/>
      <c r="K158" s="24"/>
      <c r="L158" s="24"/>
    </row>
    <row r="159" spans="1:12" x14ac:dyDescent="0.4">
      <c r="A159" s="24"/>
      <c r="B159" s="24"/>
      <c r="C159" s="42"/>
      <c r="D159" s="43"/>
      <c r="E159" s="43"/>
      <c r="F159" s="43"/>
      <c r="G159" s="44"/>
      <c r="H159" s="45"/>
      <c r="I159" s="43"/>
      <c r="J159" s="46"/>
      <c r="K159" s="24"/>
      <c r="L159" s="24"/>
    </row>
    <row r="160" spans="1:12" x14ac:dyDescent="0.4">
      <c r="A160" s="24"/>
      <c r="B160" s="24"/>
      <c r="C160" s="42"/>
      <c r="D160" s="43"/>
      <c r="E160" s="43"/>
      <c r="F160" s="43"/>
      <c r="G160" s="44"/>
      <c r="H160" s="45"/>
      <c r="I160" s="43"/>
      <c r="J160" s="46"/>
      <c r="K160" s="24"/>
      <c r="L160" s="24"/>
    </row>
    <row r="161" spans="1:12" x14ac:dyDescent="0.4">
      <c r="A161" s="24"/>
      <c r="B161" s="24"/>
      <c r="C161" s="42"/>
      <c r="D161" s="43"/>
      <c r="E161" s="43"/>
      <c r="F161" s="43"/>
      <c r="G161" s="44"/>
      <c r="H161" s="45"/>
      <c r="I161" s="43"/>
      <c r="J161" s="46"/>
      <c r="K161" s="24"/>
      <c r="L161" s="24"/>
    </row>
    <row r="162" spans="1:12" x14ac:dyDescent="0.4">
      <c r="A162" s="24"/>
      <c r="B162" s="24"/>
      <c r="C162" s="42"/>
      <c r="D162" s="43"/>
      <c r="E162" s="43"/>
      <c r="F162" s="43"/>
      <c r="G162" s="44"/>
      <c r="H162" s="45"/>
      <c r="I162" s="43"/>
      <c r="J162" s="46"/>
      <c r="K162" s="24"/>
      <c r="L162" s="24"/>
    </row>
    <row r="163" spans="1:12" x14ac:dyDescent="0.4">
      <c r="A163" s="24"/>
      <c r="B163" s="24"/>
      <c r="C163" s="42"/>
      <c r="D163" s="43"/>
      <c r="E163" s="43"/>
      <c r="F163" s="43"/>
      <c r="G163" s="44"/>
      <c r="H163" s="45"/>
      <c r="I163" s="43"/>
      <c r="J163" s="46"/>
      <c r="K163" s="24"/>
      <c r="L163" s="24"/>
    </row>
    <row r="164" spans="1:12" x14ac:dyDescent="0.4">
      <c r="A164" s="24"/>
      <c r="B164" s="24"/>
      <c r="C164" s="42"/>
      <c r="D164" s="43"/>
      <c r="E164" s="43"/>
      <c r="F164" s="43"/>
      <c r="G164" s="44"/>
      <c r="H164" s="45"/>
      <c r="I164" s="43"/>
      <c r="J164" s="46"/>
      <c r="K164" s="24"/>
      <c r="L164" s="24"/>
    </row>
    <row r="165" spans="1:12" x14ac:dyDescent="0.4">
      <c r="A165" s="24"/>
      <c r="B165" s="24"/>
      <c r="C165" s="42"/>
      <c r="D165" s="43"/>
      <c r="E165" s="43"/>
      <c r="F165" s="43"/>
      <c r="G165" s="44"/>
      <c r="H165" s="45"/>
      <c r="I165" s="43"/>
      <c r="J165" s="46"/>
      <c r="K165" s="24"/>
      <c r="L165" s="24"/>
    </row>
    <row r="166" spans="1:12" x14ac:dyDescent="0.4">
      <c r="A166" s="24"/>
      <c r="B166" s="24"/>
      <c r="C166" s="42"/>
      <c r="D166" s="43"/>
      <c r="E166" s="43"/>
      <c r="F166" s="43"/>
      <c r="G166" s="44"/>
      <c r="H166" s="45"/>
      <c r="I166" s="43"/>
      <c r="J166" s="46"/>
      <c r="K166" s="24"/>
      <c r="L166" s="24"/>
    </row>
    <row r="167" spans="1:12" x14ac:dyDescent="0.4">
      <c r="A167" s="24"/>
      <c r="B167" s="24"/>
      <c r="C167" s="42"/>
      <c r="D167" s="43"/>
      <c r="E167" s="43"/>
      <c r="F167" s="43"/>
      <c r="G167" s="44"/>
      <c r="H167" s="45"/>
      <c r="I167" s="43"/>
      <c r="J167" s="46"/>
      <c r="K167" s="24"/>
      <c r="L167" s="24"/>
    </row>
    <row r="168" spans="1:12" x14ac:dyDescent="0.4">
      <c r="A168" s="24"/>
      <c r="B168" s="24"/>
      <c r="C168" s="42"/>
      <c r="D168" s="43"/>
      <c r="E168" s="43"/>
      <c r="F168" s="43"/>
      <c r="G168" s="44"/>
      <c r="H168" s="45"/>
      <c r="I168" s="43"/>
      <c r="J168" s="46"/>
      <c r="K168" s="24"/>
      <c r="L168" s="24"/>
    </row>
    <row r="169" spans="1:12" x14ac:dyDescent="0.4">
      <c r="A169" s="24"/>
      <c r="B169" s="24"/>
      <c r="C169" s="42"/>
      <c r="D169" s="43"/>
      <c r="E169" s="43"/>
      <c r="F169" s="43"/>
      <c r="G169" s="44"/>
      <c r="H169" s="45"/>
      <c r="I169" s="43"/>
      <c r="J169" s="46"/>
      <c r="K169" s="24"/>
      <c r="L169" s="24"/>
    </row>
    <row r="170" spans="1:12" x14ac:dyDescent="0.4">
      <c r="A170" s="24"/>
      <c r="B170" s="24"/>
      <c r="C170" s="42"/>
      <c r="D170" s="43"/>
      <c r="E170" s="43"/>
      <c r="F170" s="43"/>
      <c r="G170" s="44"/>
      <c r="H170" s="45"/>
      <c r="I170" s="43"/>
      <c r="J170" s="46"/>
      <c r="K170" s="24"/>
      <c r="L170" s="24"/>
    </row>
    <row r="171" spans="1:12" x14ac:dyDescent="0.4">
      <c r="A171" s="24"/>
      <c r="B171" s="24"/>
      <c r="C171" s="42"/>
      <c r="D171" s="43"/>
      <c r="E171" s="43"/>
      <c r="F171" s="43"/>
      <c r="G171" s="44"/>
      <c r="H171" s="45"/>
      <c r="I171" s="43"/>
      <c r="J171" s="46"/>
      <c r="K171" s="24"/>
      <c r="L171" s="24"/>
    </row>
    <row r="172" spans="1:12" x14ac:dyDescent="0.4">
      <c r="A172" s="24"/>
      <c r="B172" s="24"/>
      <c r="C172" s="42"/>
      <c r="D172" s="43"/>
      <c r="E172" s="43"/>
      <c r="F172" s="43"/>
      <c r="G172" s="44"/>
      <c r="H172" s="45"/>
      <c r="I172" s="43"/>
      <c r="J172" s="46"/>
      <c r="K172" s="24"/>
      <c r="L172" s="24"/>
    </row>
    <row r="173" spans="1:12" x14ac:dyDescent="0.4">
      <c r="A173" s="24"/>
      <c r="B173" s="24"/>
      <c r="C173" s="42"/>
      <c r="D173" s="43"/>
      <c r="E173" s="43"/>
      <c r="F173" s="43"/>
      <c r="G173" s="44"/>
      <c r="H173" s="45"/>
      <c r="I173" s="43"/>
      <c r="J173" s="46"/>
      <c r="K173" s="24"/>
      <c r="L173" s="24"/>
    </row>
    <row r="174" spans="1:12" x14ac:dyDescent="0.4">
      <c r="A174" s="24"/>
      <c r="B174" s="24"/>
      <c r="C174" s="42"/>
      <c r="D174" s="43"/>
      <c r="E174" s="43"/>
      <c r="F174" s="43"/>
      <c r="G174" s="44"/>
      <c r="H174" s="45"/>
      <c r="I174" s="43"/>
      <c r="J174" s="46"/>
      <c r="K174" s="24"/>
      <c r="L174" s="24"/>
    </row>
    <row r="175" spans="1:12" x14ac:dyDescent="0.4">
      <c r="A175" s="24"/>
      <c r="B175" s="24"/>
      <c r="C175" s="42"/>
      <c r="D175" s="43"/>
      <c r="E175" s="43"/>
      <c r="F175" s="43"/>
      <c r="G175" s="44"/>
      <c r="H175" s="45"/>
      <c r="I175" s="43"/>
      <c r="J175" s="46"/>
      <c r="K175" s="24"/>
      <c r="L175" s="24"/>
    </row>
    <row r="176" spans="1:12" x14ac:dyDescent="0.4">
      <c r="A176" s="24"/>
      <c r="B176" s="24"/>
      <c r="C176" s="42"/>
      <c r="D176" s="43"/>
      <c r="E176" s="43"/>
      <c r="F176" s="43"/>
      <c r="G176" s="44"/>
      <c r="H176" s="45"/>
      <c r="I176" s="43"/>
      <c r="J176" s="46"/>
      <c r="K176" s="24"/>
      <c r="L176" s="24"/>
    </row>
    <row r="177" spans="1:12" x14ac:dyDescent="0.4">
      <c r="A177" s="24"/>
      <c r="B177" s="24"/>
      <c r="C177" s="42"/>
      <c r="D177" s="43"/>
      <c r="E177" s="43"/>
      <c r="F177" s="43"/>
      <c r="G177" s="44"/>
      <c r="H177" s="45"/>
      <c r="I177" s="43"/>
      <c r="J177" s="46"/>
      <c r="K177" s="24"/>
      <c r="L177" s="24"/>
    </row>
    <row r="178" spans="1:12" x14ac:dyDescent="0.4">
      <c r="A178" s="24"/>
      <c r="B178" s="24"/>
      <c r="C178" s="42"/>
      <c r="D178" s="43"/>
      <c r="E178" s="43"/>
      <c r="F178" s="43"/>
      <c r="G178" s="44"/>
      <c r="H178" s="45"/>
      <c r="I178" s="43"/>
      <c r="J178" s="46"/>
      <c r="K178" s="24"/>
      <c r="L178" s="24"/>
    </row>
    <row r="179" spans="1:12" x14ac:dyDescent="0.4">
      <c r="A179" s="24"/>
      <c r="B179" s="24"/>
      <c r="C179" s="42"/>
      <c r="D179" s="43"/>
      <c r="E179" s="43"/>
      <c r="F179" s="43"/>
      <c r="G179" s="44"/>
      <c r="H179" s="45"/>
      <c r="I179" s="43"/>
      <c r="J179" s="46"/>
      <c r="K179" s="24"/>
      <c r="L179" s="24"/>
    </row>
    <row r="180" spans="1:12" x14ac:dyDescent="0.4">
      <c r="A180" s="24"/>
      <c r="B180" s="24"/>
      <c r="C180" s="42"/>
      <c r="D180" s="43"/>
      <c r="E180" s="43"/>
      <c r="F180" s="43"/>
      <c r="G180" s="44"/>
      <c r="H180" s="45"/>
      <c r="I180" s="43"/>
      <c r="J180" s="46"/>
      <c r="K180" s="24"/>
      <c r="L180" s="24"/>
    </row>
    <row r="181" spans="1:12" x14ac:dyDescent="0.4">
      <c r="A181" s="24"/>
      <c r="B181" s="24"/>
      <c r="C181" s="42"/>
      <c r="D181" s="43"/>
      <c r="E181" s="43"/>
      <c r="F181" s="43"/>
      <c r="G181" s="44"/>
      <c r="H181" s="45"/>
      <c r="I181" s="43"/>
      <c r="J181" s="46"/>
      <c r="K181" s="24"/>
      <c r="L181" s="24"/>
    </row>
    <row r="182" spans="1:12" x14ac:dyDescent="0.4">
      <c r="A182" s="24"/>
      <c r="B182" s="24"/>
      <c r="C182" s="42"/>
      <c r="D182" s="43"/>
      <c r="E182" s="43"/>
      <c r="F182" s="43"/>
      <c r="G182" s="44"/>
      <c r="H182" s="45"/>
      <c r="I182" s="43"/>
      <c r="J182" s="46"/>
      <c r="K182" s="24"/>
      <c r="L182" s="24"/>
    </row>
    <row r="183" spans="1:12" x14ac:dyDescent="0.4">
      <c r="A183" s="24"/>
      <c r="B183" s="24"/>
      <c r="C183" s="42"/>
      <c r="D183" s="43"/>
      <c r="E183" s="43"/>
      <c r="F183" s="43"/>
      <c r="G183" s="44"/>
      <c r="H183" s="45"/>
      <c r="I183" s="43"/>
      <c r="J183" s="46"/>
      <c r="K183" s="24"/>
      <c r="L183" s="24"/>
    </row>
    <row r="184" spans="1:12" x14ac:dyDescent="0.4">
      <c r="A184" s="24"/>
      <c r="B184" s="24"/>
      <c r="C184" s="42"/>
      <c r="D184" s="43"/>
      <c r="E184" s="43"/>
      <c r="F184" s="43"/>
      <c r="G184" s="44"/>
      <c r="H184" s="45"/>
      <c r="I184" s="43"/>
      <c r="J184" s="46"/>
      <c r="K184" s="24"/>
      <c r="L184" s="24"/>
    </row>
    <row r="185" spans="1:12" x14ac:dyDescent="0.4">
      <c r="A185" s="24"/>
      <c r="B185" s="24"/>
      <c r="C185" s="42"/>
      <c r="D185" s="43"/>
      <c r="E185" s="43"/>
      <c r="F185" s="43"/>
      <c r="G185" s="44"/>
      <c r="H185" s="45"/>
      <c r="I185" s="43"/>
      <c r="J185" s="46"/>
      <c r="K185" s="24"/>
      <c r="L185" s="24"/>
    </row>
    <row r="186" spans="1:12" x14ac:dyDescent="0.4">
      <c r="A186" s="24"/>
      <c r="B186" s="24"/>
      <c r="C186" s="42"/>
      <c r="D186" s="43"/>
      <c r="E186" s="43"/>
      <c r="F186" s="43"/>
      <c r="G186" s="44"/>
      <c r="H186" s="45"/>
      <c r="I186" s="43"/>
      <c r="J186" s="46"/>
      <c r="K186" s="24"/>
      <c r="L186" s="24"/>
    </row>
    <row r="187" spans="1:12" x14ac:dyDescent="0.4">
      <c r="A187" s="24"/>
      <c r="B187" s="24"/>
      <c r="C187" s="42"/>
      <c r="D187" s="43"/>
      <c r="E187" s="43"/>
      <c r="F187" s="43"/>
      <c r="G187" s="44"/>
      <c r="H187" s="45"/>
      <c r="I187" s="43"/>
      <c r="J187" s="46"/>
      <c r="K187" s="24"/>
      <c r="L187" s="24"/>
    </row>
    <row r="188" spans="1:12" x14ac:dyDescent="0.4">
      <c r="A188" s="24"/>
      <c r="B188" s="24"/>
      <c r="C188" s="42"/>
      <c r="D188" s="43"/>
      <c r="E188" s="43"/>
      <c r="F188" s="43"/>
      <c r="G188" s="44"/>
      <c r="H188" s="45"/>
      <c r="I188" s="43"/>
      <c r="J188" s="46"/>
      <c r="K188" s="24"/>
      <c r="L188" s="24"/>
    </row>
    <row r="189" spans="1:12" x14ac:dyDescent="0.4">
      <c r="A189" s="24"/>
      <c r="B189" s="24"/>
      <c r="C189" s="42"/>
      <c r="D189" s="43"/>
      <c r="E189" s="43"/>
      <c r="F189" s="43"/>
      <c r="G189" s="44"/>
      <c r="H189" s="45"/>
      <c r="I189" s="43"/>
      <c r="J189" s="46"/>
      <c r="K189" s="24"/>
      <c r="L189" s="24"/>
    </row>
    <row r="190" spans="1:12" x14ac:dyDescent="0.4">
      <c r="A190" s="24"/>
      <c r="B190" s="24"/>
      <c r="C190" s="42"/>
      <c r="D190" s="43"/>
      <c r="E190" s="43"/>
      <c r="F190" s="43"/>
      <c r="G190" s="44"/>
      <c r="H190" s="45"/>
      <c r="I190" s="43"/>
      <c r="J190" s="46"/>
      <c r="K190" s="24"/>
      <c r="L190" s="24"/>
    </row>
    <row r="191" spans="1:12" x14ac:dyDescent="0.4">
      <c r="A191" s="24"/>
      <c r="B191" s="24"/>
      <c r="C191" s="42"/>
      <c r="D191" s="43"/>
      <c r="E191" s="43"/>
      <c r="F191" s="43"/>
      <c r="G191" s="44"/>
      <c r="H191" s="45"/>
      <c r="I191" s="43"/>
      <c r="J191" s="46"/>
      <c r="K191" s="24"/>
      <c r="L191" s="24"/>
    </row>
    <row r="192" spans="1:12" x14ac:dyDescent="0.4">
      <c r="A192" s="24"/>
      <c r="B192" s="24"/>
      <c r="C192" s="42"/>
      <c r="D192" s="43"/>
      <c r="E192" s="43"/>
      <c r="F192" s="43"/>
      <c r="G192" s="44"/>
      <c r="H192" s="45"/>
      <c r="I192" s="43"/>
      <c r="J192" s="46"/>
      <c r="K192" s="24"/>
      <c r="L192" s="24"/>
    </row>
    <row r="193" spans="1:12" x14ac:dyDescent="0.4">
      <c r="A193" s="24"/>
      <c r="B193" s="24"/>
      <c r="C193" s="42"/>
      <c r="D193" s="43"/>
      <c r="E193" s="43"/>
      <c r="F193" s="43"/>
      <c r="G193" s="44"/>
      <c r="H193" s="45"/>
      <c r="I193" s="43"/>
      <c r="J193" s="46"/>
      <c r="K193" s="24"/>
      <c r="L193" s="24"/>
    </row>
    <row r="194" spans="1:12" x14ac:dyDescent="0.4">
      <c r="A194" s="24"/>
      <c r="B194" s="24"/>
      <c r="C194" s="42"/>
      <c r="D194" s="43"/>
      <c r="E194" s="43"/>
      <c r="F194" s="43"/>
      <c r="G194" s="44"/>
      <c r="H194" s="45"/>
      <c r="I194" s="43"/>
      <c r="J194" s="46"/>
      <c r="K194" s="24"/>
      <c r="L194" s="24"/>
    </row>
    <row r="195" spans="1:12" x14ac:dyDescent="0.4">
      <c r="A195" s="24"/>
      <c r="B195" s="24"/>
      <c r="C195" s="42"/>
      <c r="D195" s="43"/>
      <c r="E195" s="43"/>
      <c r="F195" s="43"/>
      <c r="G195" s="44"/>
      <c r="H195" s="45"/>
      <c r="I195" s="43"/>
      <c r="J195" s="46"/>
      <c r="K195" s="24"/>
      <c r="L195" s="24"/>
    </row>
    <row r="196" spans="1:12" x14ac:dyDescent="0.4">
      <c r="A196" s="24"/>
      <c r="B196" s="24"/>
      <c r="C196" s="42"/>
      <c r="D196" s="43"/>
      <c r="E196" s="43"/>
      <c r="F196" s="43"/>
      <c r="G196" s="44"/>
      <c r="H196" s="45"/>
      <c r="I196" s="43"/>
      <c r="J196" s="46"/>
      <c r="K196" s="24"/>
      <c r="L196" s="24"/>
    </row>
    <row r="197" spans="1:12" x14ac:dyDescent="0.4">
      <c r="A197" s="24"/>
      <c r="B197" s="24"/>
      <c r="C197" s="42"/>
      <c r="D197" s="43"/>
      <c r="E197" s="43"/>
      <c r="F197" s="43"/>
      <c r="G197" s="44"/>
      <c r="H197" s="45"/>
      <c r="I197" s="43"/>
      <c r="J197" s="46"/>
      <c r="K197" s="24"/>
      <c r="L197" s="24"/>
    </row>
    <row r="198" spans="1:12" x14ac:dyDescent="0.4">
      <c r="A198" s="24"/>
      <c r="B198" s="24"/>
      <c r="C198" s="42"/>
      <c r="D198" s="43"/>
      <c r="E198" s="43"/>
      <c r="F198" s="43"/>
      <c r="G198" s="44"/>
      <c r="H198" s="45"/>
      <c r="I198" s="43"/>
      <c r="J198" s="46"/>
      <c r="K198" s="24"/>
      <c r="L198" s="24"/>
    </row>
    <row r="199" spans="1:12" x14ac:dyDescent="0.4">
      <c r="A199" s="24"/>
      <c r="B199" s="24"/>
      <c r="C199" s="42"/>
      <c r="D199" s="43"/>
      <c r="E199" s="43"/>
      <c r="F199" s="43"/>
      <c r="G199" s="44"/>
      <c r="H199" s="45"/>
      <c r="I199" s="43"/>
      <c r="J199" s="46"/>
      <c r="K199" s="24"/>
      <c r="L199" s="24"/>
    </row>
    <row r="200" spans="1:12" x14ac:dyDescent="0.4">
      <c r="A200" s="24"/>
      <c r="B200" s="24"/>
      <c r="C200" s="42"/>
      <c r="D200" s="43"/>
      <c r="E200" s="43"/>
      <c r="F200" s="43"/>
      <c r="G200" s="44"/>
      <c r="H200" s="45"/>
      <c r="I200" s="43"/>
      <c r="J200" s="46"/>
      <c r="K200" s="24"/>
      <c r="L200" s="24"/>
    </row>
    <row r="201" spans="1:12" x14ac:dyDescent="0.4">
      <c r="A201" s="24"/>
      <c r="B201" s="24"/>
      <c r="C201" s="42"/>
      <c r="D201" s="43"/>
      <c r="E201" s="43"/>
      <c r="F201" s="43"/>
      <c r="G201" s="44"/>
      <c r="H201" s="45"/>
      <c r="I201" s="43"/>
      <c r="J201" s="46"/>
      <c r="K201" s="24"/>
      <c r="L201" s="24"/>
    </row>
    <row r="202" spans="1:12" x14ac:dyDescent="0.4">
      <c r="A202" s="24"/>
      <c r="B202" s="24"/>
      <c r="C202" s="42"/>
      <c r="D202" s="43"/>
      <c r="E202" s="43"/>
      <c r="F202" s="43"/>
      <c r="G202" s="44"/>
      <c r="H202" s="45"/>
      <c r="I202" s="43"/>
      <c r="J202" s="46"/>
      <c r="K202" s="24"/>
      <c r="L202" s="24"/>
    </row>
    <row r="203" spans="1:12" x14ac:dyDescent="0.4">
      <c r="A203" s="24"/>
      <c r="B203" s="24"/>
      <c r="C203" s="42"/>
      <c r="D203" s="43"/>
      <c r="E203" s="43"/>
      <c r="F203" s="43"/>
      <c r="G203" s="44"/>
      <c r="H203" s="45"/>
      <c r="I203" s="43"/>
      <c r="J203" s="46"/>
      <c r="K203" s="24"/>
      <c r="L203" s="24"/>
    </row>
    <row r="204" spans="1:12" x14ac:dyDescent="0.4">
      <c r="A204" s="24"/>
      <c r="B204" s="24"/>
      <c r="C204" s="42"/>
      <c r="D204" s="43"/>
      <c r="E204" s="43"/>
      <c r="F204" s="43"/>
      <c r="G204" s="44"/>
      <c r="H204" s="45"/>
      <c r="I204" s="43"/>
      <c r="J204" s="46"/>
      <c r="K204" s="24"/>
      <c r="L204" s="24"/>
    </row>
    <row r="205" spans="1:12" x14ac:dyDescent="0.4">
      <c r="A205" s="24"/>
      <c r="B205" s="24"/>
      <c r="C205" s="42"/>
      <c r="D205" s="43"/>
      <c r="E205" s="43"/>
      <c r="F205" s="43"/>
      <c r="G205" s="44"/>
      <c r="H205" s="45"/>
      <c r="I205" s="43"/>
      <c r="J205" s="46"/>
      <c r="K205" s="24"/>
      <c r="L205" s="24"/>
    </row>
    <row r="206" spans="1:12" x14ac:dyDescent="0.4">
      <c r="A206" s="24"/>
      <c r="B206" s="24"/>
      <c r="C206" s="42"/>
      <c r="D206" s="43"/>
      <c r="E206" s="43"/>
      <c r="F206" s="43"/>
      <c r="G206" s="44"/>
      <c r="H206" s="45"/>
      <c r="I206" s="43"/>
      <c r="J206" s="46"/>
      <c r="K206" s="24"/>
      <c r="L206" s="24"/>
    </row>
    <row r="207" spans="1:12" x14ac:dyDescent="0.4">
      <c r="A207" s="24"/>
      <c r="B207" s="24"/>
      <c r="C207" s="42"/>
      <c r="D207" s="43"/>
      <c r="E207" s="43"/>
      <c r="F207" s="43"/>
      <c r="G207" s="44"/>
      <c r="H207" s="45"/>
      <c r="I207" s="43"/>
      <c r="J207" s="46"/>
      <c r="K207" s="24"/>
      <c r="L207" s="24"/>
    </row>
    <row r="208" spans="1:12" x14ac:dyDescent="0.4">
      <c r="A208" s="24"/>
      <c r="B208" s="24"/>
      <c r="C208" s="42"/>
      <c r="D208" s="43"/>
      <c r="E208" s="43"/>
      <c r="F208" s="43"/>
      <c r="G208" s="44"/>
      <c r="H208" s="45"/>
      <c r="I208" s="43"/>
      <c r="J208" s="46"/>
      <c r="K208" s="24"/>
      <c r="L208" s="24"/>
    </row>
    <row r="209" spans="1:12" x14ac:dyDescent="0.4">
      <c r="A209" s="24"/>
      <c r="B209" s="24"/>
      <c r="C209" s="42"/>
      <c r="D209" s="43"/>
      <c r="E209" s="43"/>
      <c r="F209" s="43"/>
      <c r="G209" s="44"/>
      <c r="H209" s="45"/>
      <c r="I209" s="43"/>
      <c r="J209" s="46"/>
      <c r="K209" s="24"/>
      <c r="L209" s="24"/>
    </row>
    <row r="210" spans="1:12" x14ac:dyDescent="0.4">
      <c r="A210" s="24"/>
      <c r="B210" s="24"/>
      <c r="C210" s="42"/>
      <c r="D210" s="43"/>
      <c r="E210" s="43"/>
      <c r="F210" s="43"/>
      <c r="G210" s="44"/>
      <c r="H210" s="45"/>
      <c r="I210" s="43"/>
      <c r="J210" s="46"/>
      <c r="K210" s="24"/>
      <c r="L210" s="24"/>
    </row>
    <row r="211" spans="1:12" x14ac:dyDescent="0.4">
      <c r="A211" s="24"/>
      <c r="B211" s="24"/>
      <c r="C211" s="42"/>
      <c r="D211" s="43"/>
      <c r="E211" s="43"/>
      <c r="F211" s="43"/>
      <c r="G211" s="44"/>
      <c r="H211" s="45"/>
      <c r="I211" s="43"/>
      <c r="J211" s="46"/>
      <c r="K211" s="24"/>
      <c r="L211" s="24"/>
    </row>
    <row r="212" spans="1:12" x14ac:dyDescent="0.4">
      <c r="A212" s="24"/>
      <c r="B212" s="24"/>
      <c r="C212" s="42"/>
      <c r="D212" s="43"/>
      <c r="E212" s="43"/>
      <c r="F212" s="43"/>
      <c r="G212" s="44"/>
      <c r="H212" s="45"/>
      <c r="I212" s="43"/>
      <c r="J212" s="46"/>
      <c r="K212" s="24"/>
      <c r="L212" s="24"/>
    </row>
    <row r="213" spans="1:12" x14ac:dyDescent="0.4">
      <c r="A213" s="24"/>
      <c r="B213" s="24"/>
      <c r="C213" s="42"/>
      <c r="D213" s="43"/>
      <c r="E213" s="43"/>
      <c r="F213" s="43"/>
      <c r="G213" s="44"/>
      <c r="H213" s="45"/>
      <c r="I213" s="43"/>
      <c r="J213" s="46"/>
      <c r="K213" s="24"/>
      <c r="L213" s="24"/>
    </row>
    <row r="214" spans="1:12" x14ac:dyDescent="0.4">
      <c r="A214" s="24"/>
      <c r="B214" s="24"/>
      <c r="C214" s="42"/>
      <c r="D214" s="43"/>
      <c r="E214" s="43"/>
      <c r="F214" s="43"/>
      <c r="G214" s="44"/>
      <c r="H214" s="45"/>
      <c r="I214" s="43"/>
      <c r="J214" s="46"/>
      <c r="K214" s="24"/>
      <c r="L214" s="24"/>
    </row>
    <row r="215" spans="1:12" x14ac:dyDescent="0.4">
      <c r="A215" s="24"/>
      <c r="B215" s="24"/>
      <c r="C215" s="42"/>
      <c r="D215" s="43"/>
      <c r="E215" s="43"/>
      <c r="F215" s="43"/>
      <c r="G215" s="44"/>
      <c r="H215" s="45"/>
      <c r="I215" s="43"/>
      <c r="J215" s="46"/>
      <c r="K215" s="24"/>
      <c r="L215" s="24"/>
    </row>
    <row r="216" spans="1:12" x14ac:dyDescent="0.4">
      <c r="A216" s="24"/>
      <c r="B216" s="24"/>
      <c r="C216" s="42"/>
      <c r="D216" s="43"/>
      <c r="E216" s="43"/>
      <c r="F216" s="43"/>
      <c r="G216" s="44"/>
      <c r="H216" s="45"/>
      <c r="I216" s="43"/>
      <c r="J216" s="46"/>
      <c r="K216" s="24"/>
      <c r="L216" s="24"/>
    </row>
    <row r="217" spans="1:12" x14ac:dyDescent="0.4">
      <c r="A217" s="24"/>
      <c r="B217" s="24"/>
      <c r="C217" s="42"/>
      <c r="D217" s="43"/>
      <c r="E217" s="43"/>
      <c r="F217" s="43"/>
      <c r="G217" s="44"/>
      <c r="H217" s="45"/>
      <c r="I217" s="43"/>
      <c r="J217" s="46"/>
      <c r="K217" s="24"/>
      <c r="L217" s="24"/>
    </row>
    <row r="218" spans="1:12" x14ac:dyDescent="0.4">
      <c r="A218" s="24"/>
      <c r="B218" s="24"/>
      <c r="C218" s="42"/>
      <c r="D218" s="43"/>
      <c r="E218" s="43"/>
      <c r="F218" s="43"/>
      <c r="G218" s="44"/>
      <c r="H218" s="45"/>
      <c r="I218" s="43"/>
      <c r="J218" s="46"/>
      <c r="K218" s="24"/>
      <c r="L218" s="24"/>
    </row>
    <row r="219" spans="1:12" x14ac:dyDescent="0.4">
      <c r="A219" s="24"/>
      <c r="B219" s="24"/>
      <c r="C219" s="42"/>
      <c r="D219" s="43"/>
      <c r="E219" s="43"/>
      <c r="F219" s="43"/>
      <c r="G219" s="44"/>
      <c r="H219" s="45"/>
      <c r="I219" s="43"/>
      <c r="J219" s="46"/>
      <c r="K219" s="24"/>
      <c r="L219" s="24"/>
    </row>
    <row r="220" spans="1:12" x14ac:dyDescent="0.4">
      <c r="A220" s="24"/>
      <c r="B220" s="24"/>
      <c r="C220" s="42"/>
      <c r="D220" s="43"/>
      <c r="E220" s="43"/>
      <c r="F220" s="43"/>
      <c r="G220" s="44"/>
      <c r="H220" s="45"/>
      <c r="I220" s="43"/>
      <c r="J220" s="46"/>
      <c r="K220" s="24"/>
      <c r="L220" s="24"/>
    </row>
    <row r="221" spans="1:12" x14ac:dyDescent="0.4">
      <c r="A221" s="24"/>
      <c r="B221" s="24"/>
      <c r="C221" s="42"/>
      <c r="D221" s="43"/>
      <c r="E221" s="43"/>
      <c r="F221" s="43"/>
      <c r="G221" s="44"/>
      <c r="H221" s="45"/>
      <c r="I221" s="43"/>
      <c r="J221" s="46"/>
      <c r="K221" s="24"/>
      <c r="L221" s="24"/>
    </row>
    <row r="222" spans="1:12" x14ac:dyDescent="0.4">
      <c r="A222" s="24"/>
      <c r="B222" s="24"/>
      <c r="C222" s="42"/>
      <c r="D222" s="43"/>
      <c r="E222" s="43"/>
      <c r="F222" s="43"/>
      <c r="G222" s="44"/>
      <c r="H222" s="45"/>
      <c r="I222" s="43"/>
      <c r="J222" s="46"/>
      <c r="K222" s="24"/>
      <c r="L222" s="24"/>
    </row>
    <row r="223" spans="1:12" x14ac:dyDescent="0.4">
      <c r="A223" s="24"/>
      <c r="B223" s="24"/>
      <c r="C223" s="42"/>
      <c r="D223" s="43"/>
      <c r="E223" s="43"/>
      <c r="F223" s="43"/>
      <c r="G223" s="44"/>
      <c r="H223" s="45"/>
      <c r="I223" s="43"/>
      <c r="J223" s="46"/>
      <c r="K223" s="24"/>
      <c r="L223" s="24"/>
    </row>
    <row r="224" spans="1:12" x14ac:dyDescent="0.4">
      <c r="A224" s="24"/>
      <c r="B224" s="24"/>
      <c r="C224" s="42"/>
      <c r="D224" s="43"/>
      <c r="E224" s="43"/>
      <c r="F224" s="43"/>
      <c r="G224" s="44"/>
      <c r="H224" s="45"/>
      <c r="I224" s="43"/>
      <c r="J224" s="46"/>
      <c r="K224" s="24"/>
      <c r="L224" s="24"/>
    </row>
    <row r="225" spans="1:12" x14ac:dyDescent="0.4">
      <c r="A225" s="24"/>
      <c r="B225" s="24"/>
      <c r="C225" s="42"/>
      <c r="D225" s="43"/>
      <c r="E225" s="43"/>
      <c r="F225" s="43"/>
      <c r="G225" s="44"/>
      <c r="H225" s="45"/>
      <c r="I225" s="43"/>
      <c r="J225" s="46"/>
      <c r="K225" s="24"/>
      <c r="L225" s="24"/>
    </row>
    <row r="226" spans="1:12" x14ac:dyDescent="0.4">
      <c r="A226" s="24"/>
      <c r="B226" s="24"/>
      <c r="C226" s="42"/>
      <c r="D226" s="43"/>
      <c r="E226" s="43"/>
      <c r="F226" s="43"/>
      <c r="G226" s="44"/>
      <c r="H226" s="45"/>
      <c r="I226" s="43"/>
      <c r="J226" s="46"/>
      <c r="K226" s="24"/>
      <c r="L226" s="24"/>
    </row>
    <row r="227" spans="1:12" x14ac:dyDescent="0.4">
      <c r="A227" s="24"/>
      <c r="B227" s="24"/>
      <c r="C227" s="42"/>
      <c r="D227" s="43"/>
      <c r="E227" s="43"/>
      <c r="F227" s="43"/>
      <c r="G227" s="44"/>
      <c r="H227" s="45"/>
      <c r="I227" s="43"/>
      <c r="J227" s="46"/>
      <c r="K227" s="24"/>
      <c r="L227" s="24"/>
    </row>
    <row r="228" spans="1:12" x14ac:dyDescent="0.4">
      <c r="A228" s="24"/>
      <c r="B228" s="24"/>
      <c r="C228" s="42"/>
      <c r="D228" s="43"/>
      <c r="E228" s="43"/>
      <c r="F228" s="43"/>
      <c r="G228" s="44"/>
      <c r="H228" s="45"/>
      <c r="I228" s="43"/>
      <c r="J228" s="46"/>
      <c r="K228" s="24"/>
      <c r="L228" s="24"/>
    </row>
    <row r="229" spans="1:12" x14ac:dyDescent="0.4">
      <c r="A229" s="24"/>
      <c r="B229" s="24"/>
      <c r="C229" s="42"/>
      <c r="D229" s="43"/>
      <c r="E229" s="43"/>
      <c r="F229" s="43"/>
      <c r="G229" s="44"/>
      <c r="H229" s="45"/>
      <c r="I229" s="43"/>
      <c r="J229" s="46"/>
      <c r="K229" s="24"/>
      <c r="L229" s="24"/>
    </row>
    <row r="230" spans="1:12" x14ac:dyDescent="0.4">
      <c r="A230" s="24"/>
      <c r="B230" s="24"/>
      <c r="C230" s="42"/>
      <c r="D230" s="43"/>
      <c r="E230" s="43"/>
      <c r="F230" s="43"/>
      <c r="G230" s="44"/>
      <c r="H230" s="45"/>
      <c r="I230" s="43"/>
      <c r="J230" s="46"/>
      <c r="K230" s="24"/>
      <c r="L230" s="24"/>
    </row>
    <row r="231" spans="1:12" x14ac:dyDescent="0.4">
      <c r="A231" s="24"/>
      <c r="B231" s="24"/>
      <c r="C231" s="42"/>
      <c r="D231" s="43"/>
      <c r="E231" s="43"/>
      <c r="F231" s="43"/>
      <c r="G231" s="44"/>
      <c r="H231" s="45"/>
      <c r="I231" s="43"/>
      <c r="J231" s="46"/>
      <c r="K231" s="24"/>
      <c r="L231" s="24"/>
    </row>
    <row r="232" spans="1:12" x14ac:dyDescent="0.4">
      <c r="A232" s="24"/>
      <c r="B232" s="24"/>
      <c r="C232" s="42"/>
      <c r="D232" s="43"/>
      <c r="E232" s="43"/>
      <c r="F232" s="43"/>
      <c r="G232" s="44"/>
      <c r="H232" s="45"/>
      <c r="I232" s="43"/>
      <c r="J232" s="46"/>
      <c r="K232" s="24"/>
      <c r="L232" s="24"/>
    </row>
    <row r="233" spans="1:12" x14ac:dyDescent="0.4">
      <c r="A233" s="24"/>
      <c r="B233" s="24"/>
      <c r="C233" s="42"/>
      <c r="D233" s="43"/>
      <c r="E233" s="43"/>
      <c r="F233" s="43"/>
      <c r="G233" s="44"/>
      <c r="H233" s="45"/>
      <c r="I233" s="43"/>
      <c r="J233" s="46"/>
      <c r="K233" s="24"/>
      <c r="L233" s="24"/>
    </row>
    <row r="234" spans="1:12" x14ac:dyDescent="0.4">
      <c r="A234" s="24"/>
      <c r="B234" s="24"/>
      <c r="C234" s="42"/>
      <c r="D234" s="43"/>
      <c r="E234" s="43"/>
      <c r="F234" s="43"/>
      <c r="G234" s="44"/>
      <c r="H234" s="45"/>
      <c r="I234" s="43"/>
      <c r="J234" s="46"/>
      <c r="K234" s="24"/>
      <c r="L234" s="24"/>
    </row>
    <row r="235" spans="1:12" x14ac:dyDescent="0.4">
      <c r="A235" s="24"/>
      <c r="B235" s="24"/>
      <c r="C235" s="42"/>
      <c r="D235" s="43"/>
      <c r="E235" s="43"/>
      <c r="F235" s="43"/>
      <c r="G235" s="44"/>
      <c r="H235" s="45"/>
      <c r="I235" s="43"/>
      <c r="J235" s="46"/>
      <c r="K235" s="24"/>
      <c r="L235" s="24"/>
    </row>
  </sheetData>
  <mergeCells count="5">
    <mergeCell ref="C3:G3"/>
    <mergeCell ref="G36:K36"/>
    <mergeCell ref="A49:L49"/>
    <mergeCell ref="F99:K99"/>
    <mergeCell ref="G101:J101"/>
  </mergeCells>
  <printOptions horizontalCentered="1" verticalCentered="1"/>
  <pageMargins left="0.25" right="0.25" top="1.25" bottom="1.25" header="0.5" footer="0.5"/>
  <pageSetup scale="87" fitToHeight="3" orientation="portrait" horizontalDpi="300" verticalDpi="300" r:id="rId1"/>
  <headerFooter alignWithMargins="0"/>
  <rowBreaks count="1" manualBreakCount="1">
    <brk id="50"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88065" r:id="rId4" name="Check Box 1">
              <controlPr defaultSize="0" autoFill="0" autoLine="0" autoPict="0" altText="Impermeable Liner (Optional)">
                <anchor moveWithCells="1">
                  <from>
                    <xdr:col>3</xdr:col>
                    <xdr:colOff>0</xdr:colOff>
                    <xdr:row>81</xdr:row>
                    <xdr:rowOff>143933</xdr:rowOff>
                  </from>
                  <to>
                    <xdr:col>5</xdr:col>
                    <xdr:colOff>342900</xdr:colOff>
                    <xdr:row>83</xdr:row>
                    <xdr:rowOff>38100</xdr:rowOff>
                  </to>
                </anchor>
              </controlPr>
            </control>
          </mc:Choice>
        </mc:AlternateContent>
        <mc:AlternateContent xmlns:mc="http://schemas.openxmlformats.org/markup-compatibility/2006">
          <mc:Choice Requires="x14">
            <control shapeId="88066" r:id="rId5" name="Check Box 2">
              <controlPr defaultSize="0" autoFill="0" autoLine="0" autoPict="0">
                <anchor moveWithCells="1">
                  <from>
                    <xdr:col>3</xdr:col>
                    <xdr:colOff>0</xdr:colOff>
                    <xdr:row>73</xdr:row>
                    <xdr:rowOff>21167</xdr:rowOff>
                  </from>
                  <to>
                    <xdr:col>6</xdr:col>
                    <xdr:colOff>97367</xdr:colOff>
                    <xdr:row>75</xdr:row>
                    <xdr:rowOff>29633</xdr:rowOff>
                  </to>
                </anchor>
              </controlPr>
            </control>
          </mc:Choice>
        </mc:AlternateContent>
        <mc:AlternateContent xmlns:mc="http://schemas.openxmlformats.org/markup-compatibility/2006">
          <mc:Choice Requires="x14">
            <control shapeId="88067" r:id="rId6" name="Check Box 3">
              <controlPr defaultSize="0" autoFill="0" autoLine="0" autoPict="0">
                <anchor moveWithCells="1">
                  <from>
                    <xdr:col>3</xdr:col>
                    <xdr:colOff>0</xdr:colOff>
                    <xdr:row>75</xdr:row>
                    <xdr:rowOff>135467</xdr:rowOff>
                  </from>
                  <to>
                    <xdr:col>6</xdr:col>
                    <xdr:colOff>182033</xdr:colOff>
                    <xdr:row>77</xdr:row>
                    <xdr:rowOff>29633</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Project Startup Sheet</vt:lpstr>
      <vt:lpstr>DRAINAGE AREA 1 FP SYSTEM CALCS</vt:lpstr>
      <vt:lpstr>DA 2</vt:lpstr>
      <vt:lpstr>DA 3</vt:lpstr>
      <vt:lpstr>DA 4</vt:lpstr>
      <vt:lpstr>DA 5</vt:lpstr>
      <vt:lpstr>DA 6</vt:lpstr>
      <vt:lpstr>DA 7</vt:lpstr>
      <vt:lpstr>DA 8</vt:lpstr>
      <vt:lpstr>'DA 2'!Print_Area</vt:lpstr>
      <vt:lpstr>'DA 3'!Print_Area</vt:lpstr>
      <vt:lpstr>'DA 4'!Print_Area</vt:lpstr>
      <vt:lpstr>'DA 5'!Print_Area</vt:lpstr>
      <vt:lpstr>'DA 6'!Print_Area</vt:lpstr>
      <vt:lpstr>'DA 7'!Print_Area</vt:lpstr>
      <vt:lpstr>'DA 8'!Print_Area</vt:lpstr>
      <vt:lpstr>'DRAINAGE AREA 1 FP SYSTEM CALCS'!Print_Area</vt:lpstr>
    </vt:vector>
  </TitlesOfParts>
  <Company>Super-Server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Batts</dc:creator>
  <cp:lastModifiedBy>Todd Wold</cp:lastModifiedBy>
  <cp:lastPrinted>2012-01-22T12:23:18Z</cp:lastPrinted>
  <dcterms:created xsi:type="dcterms:W3CDTF">2001-02-14T21:05:28Z</dcterms:created>
  <dcterms:modified xsi:type="dcterms:W3CDTF">2019-06-26T18:22:46Z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S9Connected">
    <vt:bool>true</vt:bool>
  </property>
</Properties>
</file>